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CONTABILIDAD INGRESOS\EJERCICIO 2023\INFORMES TRIMESTRALES\2DO TRIMESTRE\INFORMES SEGUNDO TRIMESTRE\"/>
    </mc:Choice>
  </mc:AlternateContent>
  <bookViews>
    <workbookView xWindow="0" yWindow="0" windowWidth="17280" windowHeight="5808"/>
  </bookViews>
  <sheets>
    <sheet name="EADID " sheetId="1" r:id="rId1"/>
  </sheets>
  <definedNames>
    <definedName name="_xlnm._FilterDatabase" localSheetId="0" hidden="1">'EADID '!$A$7:$H$479</definedName>
    <definedName name="_xlnm.Print_Area" localSheetId="0">'EADID '!$D$2:$G$475</definedName>
    <definedName name="_xlnm.Print_Titles" localSheetId="0">'EADID 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2" i="1" l="1"/>
  <c r="E12" i="1" l="1"/>
  <c r="E14" i="1"/>
  <c r="E21" i="1"/>
  <c r="E25" i="1"/>
  <c r="E31" i="1"/>
  <c r="E33" i="1"/>
  <c r="E39" i="1"/>
  <c r="E47" i="1"/>
  <c r="E44" i="1" s="1"/>
  <c r="E51" i="1"/>
  <c r="E55" i="1"/>
  <c r="E66" i="1"/>
  <c r="E84" i="1"/>
  <c r="E98" i="1"/>
  <c r="E101" i="1"/>
  <c r="E110" i="1"/>
  <c r="E120" i="1"/>
  <c r="E143" i="1"/>
  <c r="E151" i="1"/>
  <c r="E154" i="1"/>
  <c r="E225" i="1"/>
  <c r="E228" i="1"/>
  <c r="E247" i="1"/>
  <c r="E256" i="1"/>
  <c r="E278" i="1"/>
  <c r="E292" i="1"/>
  <c r="E302" i="1"/>
  <c r="E304" i="1"/>
  <c r="E310" i="1"/>
  <c r="E309" i="1" s="1"/>
  <c r="E319" i="1"/>
  <c r="E325" i="1"/>
  <c r="E327" i="1"/>
  <c r="E346" i="1"/>
  <c r="E349" i="1"/>
  <c r="E348" i="1" s="1"/>
  <c r="E356" i="1"/>
  <c r="E367" i="1"/>
  <c r="E370" i="1"/>
  <c r="E376" i="1"/>
  <c r="E381" i="1"/>
  <c r="E385" i="1"/>
  <c r="E389" i="1"/>
  <c r="E421" i="1"/>
  <c r="E423" i="1"/>
  <c r="E425" i="1"/>
  <c r="E449" i="1"/>
  <c r="E465" i="1"/>
  <c r="E474" i="1"/>
  <c r="E369" i="1" l="1"/>
  <c r="E54" i="1"/>
  <c r="E227" i="1"/>
  <c r="E11" i="1"/>
  <c r="E388" i="1"/>
  <c r="E318" i="1"/>
  <c r="E308" i="1"/>
  <c r="E291" i="1"/>
  <c r="E355" i="1"/>
  <c r="E43" i="1"/>
  <c r="E24" i="1"/>
  <c r="E10" i="1" l="1"/>
  <c r="E53" i="1"/>
  <c r="E354" i="1"/>
  <c r="E9" i="1" l="1"/>
  <c r="F445" i="1"/>
  <c r="F399" i="1"/>
  <c r="F359" i="1"/>
  <c r="F315" i="1"/>
  <c r="F271" i="1"/>
  <c r="F231" i="1"/>
  <c r="F187" i="1"/>
  <c r="F143" i="1"/>
  <c r="F434" i="1"/>
  <c r="F392" i="1"/>
  <c r="F348" i="1"/>
  <c r="F308" i="1"/>
  <c r="F264" i="1"/>
  <c r="F220" i="1"/>
  <c r="F180" i="1"/>
  <c r="F19" i="1"/>
  <c r="F382" i="1"/>
  <c r="F302" i="1"/>
  <c r="F214" i="1"/>
  <c r="F133" i="1"/>
  <c r="F93" i="1"/>
  <c r="F49" i="1"/>
  <c r="F435" i="1"/>
  <c r="F473" i="1"/>
  <c r="F385" i="1"/>
  <c r="F297" i="1"/>
  <c r="F217" i="1"/>
  <c r="F134" i="1"/>
  <c r="F90" i="1"/>
  <c r="F50" i="1"/>
  <c r="F453" i="1"/>
  <c r="F440" i="1"/>
  <c r="F242" i="1"/>
  <c r="F127" i="1"/>
  <c r="F63" i="1"/>
  <c r="F424" i="1"/>
  <c r="F123" i="1"/>
  <c r="F43" i="1"/>
  <c r="F277" i="1"/>
  <c r="F112" i="1"/>
  <c r="F40" i="1"/>
  <c r="F370" i="1"/>
  <c r="F237" i="1"/>
  <c r="F157" i="1"/>
  <c r="F108" i="1"/>
  <c r="F60" i="1"/>
  <c r="F458" i="1"/>
  <c r="F202" i="1"/>
  <c r="F51" i="1"/>
  <c r="F293" i="1"/>
  <c r="F136" i="1"/>
  <c r="F32" i="1"/>
  <c r="F442" i="1" l="1"/>
  <c r="F448" i="1"/>
  <c r="F471" i="1"/>
  <c r="F455" i="1"/>
  <c r="F437" i="1"/>
  <c r="F419" i="1"/>
  <c r="F403" i="1"/>
  <c r="F387" i="1"/>
  <c r="F371" i="1"/>
  <c r="F355" i="1"/>
  <c r="F339" i="1"/>
  <c r="F323" i="1"/>
  <c r="F307" i="1"/>
  <c r="F291" i="1"/>
  <c r="F275" i="1"/>
  <c r="F259" i="1"/>
  <c r="F243" i="1"/>
  <c r="F227" i="1"/>
  <c r="F211" i="1"/>
  <c r="F195" i="1"/>
  <c r="F179" i="1"/>
  <c r="F163" i="1"/>
  <c r="F147" i="1"/>
  <c r="F468" i="1"/>
  <c r="F452" i="1"/>
  <c r="F430" i="1"/>
  <c r="F416" i="1"/>
  <c r="F400" i="1"/>
  <c r="F384" i="1"/>
  <c r="F368" i="1"/>
  <c r="F352" i="1"/>
  <c r="F336" i="1"/>
  <c r="F320" i="1"/>
  <c r="F304" i="1"/>
  <c r="F288" i="1"/>
  <c r="F272" i="1"/>
  <c r="F256" i="1"/>
  <c r="F240" i="1"/>
  <c r="F224" i="1"/>
  <c r="F208" i="1"/>
  <c r="F192" i="1"/>
  <c r="F176" i="1"/>
  <c r="F160" i="1"/>
  <c r="F144" i="1"/>
  <c r="F462" i="1"/>
  <c r="F428" i="1"/>
  <c r="F390" i="1"/>
  <c r="F358" i="1"/>
  <c r="F326" i="1"/>
  <c r="F294" i="1"/>
  <c r="F262" i="1"/>
  <c r="F230" i="1"/>
  <c r="F198" i="1"/>
  <c r="F166" i="1"/>
  <c r="F137" i="1"/>
  <c r="F121" i="1"/>
  <c r="F105" i="1"/>
  <c r="F89" i="1"/>
  <c r="F73" i="1"/>
  <c r="F57" i="1"/>
  <c r="F41" i="1"/>
  <c r="F25" i="1"/>
  <c r="F461" i="1"/>
  <c r="F389" i="1"/>
  <c r="F325" i="1"/>
  <c r="F465" i="1"/>
  <c r="F431" i="1"/>
  <c r="F401" i="1"/>
  <c r="F369" i="1"/>
  <c r="F337" i="1"/>
  <c r="F305" i="1"/>
  <c r="F273" i="1"/>
  <c r="F241" i="1"/>
  <c r="F209" i="1"/>
  <c r="F177" i="1"/>
  <c r="F145" i="1"/>
  <c r="F126" i="1"/>
  <c r="F110" i="1"/>
  <c r="F94" i="1"/>
  <c r="F78" i="1"/>
  <c r="F62" i="1"/>
  <c r="F46" i="1"/>
  <c r="F30" i="1"/>
  <c r="F10" i="1"/>
  <c r="F427" i="1"/>
  <c r="F365" i="1"/>
  <c r="F447" i="1"/>
  <c r="F463" i="1"/>
  <c r="F441" i="1"/>
  <c r="F415" i="1"/>
  <c r="F395" i="1"/>
  <c r="F375" i="1"/>
  <c r="F351" i="1"/>
  <c r="F331" i="1"/>
  <c r="F311" i="1"/>
  <c r="F287" i="1"/>
  <c r="F267" i="1"/>
  <c r="F247" i="1"/>
  <c r="F223" i="1"/>
  <c r="F203" i="1"/>
  <c r="F183" i="1"/>
  <c r="F159" i="1"/>
  <c r="F14" i="1"/>
  <c r="F456" i="1"/>
  <c r="F426" i="1"/>
  <c r="F408" i="1"/>
  <c r="F388" i="1"/>
  <c r="F364" i="1"/>
  <c r="F344" i="1"/>
  <c r="F324" i="1"/>
  <c r="F300" i="1"/>
  <c r="F280" i="1"/>
  <c r="F260" i="1"/>
  <c r="F236" i="1"/>
  <c r="F216" i="1"/>
  <c r="F196" i="1"/>
  <c r="F172" i="1"/>
  <c r="F152" i="1"/>
  <c r="F470" i="1"/>
  <c r="F414" i="1"/>
  <c r="F374" i="1"/>
  <c r="F334" i="1"/>
  <c r="F286" i="1"/>
  <c r="F246" i="1"/>
  <c r="F206" i="1"/>
  <c r="F158" i="1"/>
  <c r="F129" i="1"/>
  <c r="F109" i="1"/>
  <c r="F85" i="1"/>
  <c r="F65" i="1"/>
  <c r="F45" i="1"/>
  <c r="F18" i="1"/>
  <c r="F421" i="1"/>
  <c r="F341" i="1"/>
  <c r="F457" i="1"/>
  <c r="F417" i="1"/>
  <c r="F377" i="1"/>
  <c r="F329" i="1"/>
  <c r="F289" i="1"/>
  <c r="F249" i="1"/>
  <c r="F201" i="1"/>
  <c r="F161" i="1"/>
  <c r="F130" i="1"/>
  <c r="F106" i="1"/>
  <c r="F86" i="1"/>
  <c r="F66" i="1"/>
  <c r="F42" i="1"/>
  <c r="F20" i="1"/>
  <c r="F443" i="1"/>
  <c r="F349" i="1"/>
  <c r="F410" i="1"/>
  <c r="F290" i="1"/>
  <c r="F226" i="1"/>
  <c r="F162" i="1"/>
  <c r="F119" i="1"/>
  <c r="F87" i="1"/>
  <c r="F55" i="1"/>
  <c r="F23" i="1"/>
  <c r="F394" i="1"/>
  <c r="F218" i="1"/>
  <c r="F115" i="1"/>
  <c r="F67" i="1"/>
  <c r="F450" i="1"/>
  <c r="F245" i="1"/>
  <c r="F128" i="1"/>
  <c r="F72" i="1"/>
  <c r="F466" i="1"/>
  <c r="F338" i="1"/>
  <c r="F253" i="1"/>
  <c r="F189" i="1"/>
  <c r="F132" i="1"/>
  <c r="F100" i="1"/>
  <c r="F68" i="1"/>
  <c r="F36" i="1"/>
  <c r="F298" i="1"/>
  <c r="F170" i="1"/>
  <c r="F75" i="1"/>
  <c r="F418" i="1"/>
  <c r="F229" i="1"/>
  <c r="F120" i="1"/>
  <c r="F48" i="1"/>
  <c r="F22" i="1"/>
  <c r="F459" i="1"/>
  <c r="F433" i="1"/>
  <c r="F411" i="1"/>
  <c r="F391" i="1"/>
  <c r="F367" i="1"/>
  <c r="F347" i="1"/>
  <c r="F327" i="1"/>
  <c r="F303" i="1"/>
  <c r="F283" i="1"/>
  <c r="F263" i="1"/>
  <c r="F239" i="1"/>
  <c r="F219" i="1"/>
  <c r="F199" i="1"/>
  <c r="F175" i="1"/>
  <c r="F155" i="1"/>
  <c r="F472" i="1"/>
  <c r="F446" i="1"/>
  <c r="F422" i="1"/>
  <c r="F404" i="1"/>
  <c r="F380" i="1"/>
  <c r="F360" i="1"/>
  <c r="F340" i="1"/>
  <c r="F316" i="1"/>
  <c r="F296" i="1"/>
  <c r="F276" i="1"/>
  <c r="F252" i="1"/>
  <c r="F232" i="1"/>
  <c r="F212" i="1"/>
  <c r="F188" i="1"/>
  <c r="F168" i="1"/>
  <c r="F148" i="1"/>
  <c r="F454" i="1"/>
  <c r="F406" i="1"/>
  <c r="F366" i="1"/>
  <c r="F318" i="1"/>
  <c r="F278" i="1"/>
  <c r="F238" i="1"/>
  <c r="F190" i="1"/>
  <c r="F150" i="1"/>
  <c r="F125" i="1"/>
  <c r="F101" i="1"/>
  <c r="F81" i="1"/>
  <c r="F61" i="1"/>
  <c r="F37" i="1"/>
  <c r="F13" i="1"/>
  <c r="F405" i="1"/>
  <c r="F317" i="1"/>
  <c r="F449" i="1"/>
  <c r="F409" i="1"/>
  <c r="F361" i="1"/>
  <c r="F321" i="1"/>
  <c r="F281" i="1"/>
  <c r="F233" i="1"/>
  <c r="F193" i="1"/>
  <c r="F153" i="1"/>
  <c r="F122" i="1"/>
  <c r="F102" i="1"/>
  <c r="F82" i="1"/>
  <c r="F58" i="1"/>
  <c r="F38" i="1"/>
  <c r="F15" i="1"/>
  <c r="F413" i="1"/>
  <c r="F333" i="1"/>
  <c r="F378" i="1"/>
  <c r="F274" i="1"/>
  <c r="F210" i="1"/>
  <c r="F146" i="1"/>
  <c r="F111" i="1"/>
  <c r="F79" i="1"/>
  <c r="F47" i="1"/>
  <c r="F11" i="1"/>
  <c r="F330" i="1"/>
  <c r="F186" i="1"/>
  <c r="F107" i="1"/>
  <c r="F64" i="1"/>
  <c r="F165" i="1"/>
  <c r="F354" i="1"/>
  <c r="F91" i="1"/>
  <c r="F234" i="1"/>
  <c r="F28" i="1"/>
  <c r="F76" i="1"/>
  <c r="F116" i="1"/>
  <c r="F173" i="1"/>
  <c r="F269" i="1"/>
  <c r="F402" i="1"/>
  <c r="F56" i="1"/>
  <c r="F149" i="1"/>
  <c r="F322" i="1"/>
  <c r="F59" i="1"/>
  <c r="F154" i="1"/>
  <c r="F17" i="1"/>
  <c r="F71" i="1"/>
  <c r="F135" i="1"/>
  <c r="F258" i="1"/>
  <c r="F309" i="1"/>
  <c r="F469" i="1"/>
  <c r="F54" i="1"/>
  <c r="F98" i="1"/>
  <c r="F138" i="1"/>
  <c r="F225" i="1"/>
  <c r="F313" i="1"/>
  <c r="F393" i="1"/>
  <c r="F301" i="1"/>
  <c r="F21" i="1"/>
  <c r="F53" i="1"/>
  <c r="F97" i="1"/>
  <c r="F142" i="1"/>
  <c r="F222" i="1"/>
  <c r="F310" i="1"/>
  <c r="F398" i="1"/>
  <c r="F140" i="1"/>
  <c r="F184" i="1"/>
  <c r="F228" i="1"/>
  <c r="F268" i="1"/>
  <c r="F312" i="1"/>
  <c r="F356" i="1"/>
  <c r="F396" i="1"/>
  <c r="F438" i="1"/>
  <c r="F151" i="1"/>
  <c r="F191" i="1"/>
  <c r="F235" i="1"/>
  <c r="F279" i="1"/>
  <c r="F319" i="1"/>
  <c r="F363" i="1"/>
  <c r="F407" i="1"/>
  <c r="F451" i="1"/>
  <c r="F474" i="1"/>
  <c r="F88" i="1"/>
  <c r="F197" i="1"/>
  <c r="F16" i="1"/>
  <c r="F131" i="1"/>
  <c r="F266" i="1"/>
  <c r="F44" i="1"/>
  <c r="F84" i="1"/>
  <c r="F124" i="1"/>
  <c r="F205" i="1"/>
  <c r="F285" i="1"/>
  <c r="F432" i="1"/>
  <c r="F80" i="1"/>
  <c r="F181" i="1"/>
  <c r="F386" i="1"/>
  <c r="F83" i="1"/>
  <c r="F250" i="1"/>
  <c r="F31" i="1"/>
  <c r="F95" i="1"/>
  <c r="F178" i="1"/>
  <c r="F314" i="1"/>
  <c r="F381" i="1"/>
  <c r="F26" i="1"/>
  <c r="F70" i="1"/>
  <c r="F114" i="1"/>
  <c r="F169" i="1"/>
  <c r="F257" i="1"/>
  <c r="F345" i="1"/>
  <c r="F423" i="1"/>
  <c r="F357" i="1"/>
  <c r="F29" i="1"/>
  <c r="F69" i="1"/>
  <c r="F113" i="1"/>
  <c r="F174" i="1"/>
  <c r="F254" i="1"/>
  <c r="F342" i="1"/>
  <c r="F436" i="1"/>
  <c r="F156" i="1"/>
  <c r="F200" i="1"/>
  <c r="F244" i="1"/>
  <c r="F284" i="1"/>
  <c r="F328" i="1"/>
  <c r="F372" i="1"/>
  <c r="F412" i="1"/>
  <c r="F460" i="1"/>
  <c r="F167" i="1"/>
  <c r="F207" i="1"/>
  <c r="F251" i="1"/>
  <c r="F295" i="1"/>
  <c r="F335" i="1"/>
  <c r="F379" i="1"/>
  <c r="F425" i="1"/>
  <c r="F467" i="1"/>
  <c r="F12" i="1"/>
  <c r="F104" i="1"/>
  <c r="F261" i="1"/>
  <c r="F35" i="1"/>
  <c r="F139" i="1"/>
  <c r="F362" i="1"/>
  <c r="F52" i="1"/>
  <c r="F92" i="1"/>
  <c r="F141" i="1"/>
  <c r="F221" i="1"/>
  <c r="F306" i="1"/>
  <c r="F24" i="1"/>
  <c r="F96" i="1"/>
  <c r="F213" i="1"/>
  <c r="F27" i="1"/>
  <c r="F99" i="1"/>
  <c r="F282" i="1"/>
  <c r="F39" i="1"/>
  <c r="F103" i="1"/>
  <c r="F194" i="1"/>
  <c r="F346" i="1"/>
  <c r="F397" i="1"/>
  <c r="F34" i="1"/>
  <c r="F74" i="1"/>
  <c r="F118" i="1"/>
  <c r="F185" i="1"/>
  <c r="F265" i="1"/>
  <c r="F353" i="1"/>
  <c r="F439" i="1"/>
  <c r="F373" i="1"/>
  <c r="F33" i="1"/>
  <c r="F77" i="1"/>
  <c r="F117" i="1"/>
  <c r="F182" i="1"/>
  <c r="F270" i="1"/>
  <c r="F350" i="1"/>
  <c r="F444" i="1"/>
  <c r="F164" i="1"/>
  <c r="F204" i="1"/>
  <c r="F248" i="1"/>
  <c r="F292" i="1"/>
  <c r="F332" i="1"/>
  <c r="F376" i="1"/>
  <c r="F420" i="1"/>
  <c r="F464" i="1"/>
  <c r="F171" i="1"/>
  <c r="F215" i="1"/>
  <c r="F255" i="1"/>
  <c r="F299" i="1"/>
  <c r="F343" i="1"/>
  <c r="F383" i="1"/>
  <c r="F429" i="1"/>
  <c r="F475" i="1"/>
</calcChain>
</file>

<file path=xl/sharedStrings.xml><?xml version="1.0" encoding="utf-8"?>
<sst xmlns="http://schemas.openxmlformats.org/spreadsheetml/2006/main" count="519" uniqueCount="511">
  <si>
    <t>GOBIERNO DEL ESTADO DE MICHOACAN DE OCAMPO</t>
  </si>
  <si>
    <t>(Pesos)</t>
  </si>
  <si>
    <t>C O N C E P T O</t>
  </si>
  <si>
    <t xml:space="preserve"> INGRESO  DEVENGADO</t>
  </si>
  <si>
    <t>PORCENTAJE DE AVANCE DEL INGRESO DEVENGADO</t>
  </si>
  <si>
    <t>*</t>
  </si>
  <si>
    <t>INGRESOS Y OTROS BENEFICIOS</t>
  </si>
  <si>
    <t>INGRESOS DE GESTIÓN</t>
  </si>
  <si>
    <t>IMPUESTOS</t>
  </si>
  <si>
    <t>IMPUESTOS SOBRE LOS INGRESOS</t>
  </si>
  <si>
    <t>4111010100</t>
  </si>
  <si>
    <t>IMPUESTO SOBRE LOTERIAS, RIFAS, SORTEOS Y CONCURSOS.</t>
  </si>
  <si>
    <t>IMPUESTOS SOBRE LA PRODUCCION, EL CONSUMO Y LAS TRANSACCIONES.</t>
  </si>
  <si>
    <t>4113010100</t>
  </si>
  <si>
    <t>IMPUESTO SOBRE ENAJENACION DE VEHICULOS DE MOTOR USADOS.</t>
  </si>
  <si>
    <t>4113020100</t>
  </si>
  <si>
    <t>IMPUESTO SOBRE SERVICIOS DE HOSPEDAJE.</t>
  </si>
  <si>
    <t>4113020200</t>
  </si>
  <si>
    <t>IMPTO SOBRE SERV HOSPEDAJE (EJERCICIOS ANTERIORES 2%)</t>
  </si>
  <si>
    <t>4113040100</t>
  </si>
  <si>
    <t>VTA FINAL BEBIDAS  CONTENIDO ALCOHÓLICO</t>
  </si>
  <si>
    <t>4113050100</t>
  </si>
  <si>
    <t>IMP EROGACIÓN EN JUEGOS CON APUESTAS</t>
  </si>
  <si>
    <t>4113060100</t>
  </si>
  <si>
    <t>IMP PREMIOS GENERADOS  JUEGOS APUESTAS</t>
  </si>
  <si>
    <t>IMPUESTOS SOBRE NOMINA Y ASIMILABLES.</t>
  </si>
  <si>
    <t>4115010100</t>
  </si>
  <si>
    <t>IMPUESTO SOBRE EROGACIONES POR REMUNERACION AL TRABAJO PERSONAL, PRESTADO BAJO LA DIRECCION Y DEPENDENCIA DE UN PATRON.</t>
  </si>
  <si>
    <t>4115010200</t>
  </si>
  <si>
    <t>IMPUESTO SOBRE EROGACIONES POR REMUNERACION (EJERCICIOS ANTERIORES 2%)</t>
  </si>
  <si>
    <t>ACCESORIOS.</t>
  </si>
  <si>
    <t>RECARGOS.</t>
  </si>
  <si>
    <t>4117010100</t>
  </si>
  <si>
    <t>RECARGOS DE IMPTO S/ENAJEN DE VEHIC MOTOR USADOS</t>
  </si>
  <si>
    <t>4117010300</t>
  </si>
  <si>
    <t>RECARGOS IMPTO S/ SERVICIO DE HOSPEDAJE</t>
  </si>
  <si>
    <t>4117010600</t>
  </si>
  <si>
    <t>RECARGOS POR PRORROGA O PAGO EN PARCIALIDADES</t>
  </si>
  <si>
    <t>4117010800</t>
  </si>
  <si>
    <t>RECARGOS VTA FINAL BEBIDAS  CONTENIDO ALCOHÓLICO</t>
  </si>
  <si>
    <t>RECARG DEL IMP A LA EROGACI EN JUEGOS CON APUESTAS</t>
  </si>
  <si>
    <t>MULTAS DE IMPUESTOS ESTATALES</t>
  </si>
  <si>
    <t>4117030100</t>
  </si>
  <si>
    <t>MULTAS IMPTO S/ ENAJEN DE VEHICULOS MOTOR USADOS</t>
  </si>
  <si>
    <t>ACTUALIZACION DE IMPUESTOS ESTATALES</t>
  </si>
  <si>
    <t>4117070100</t>
  </si>
  <si>
    <t>ACT IMPTO S/ENAJENACION DE VEHIC DE MOTOR USADOS</t>
  </si>
  <si>
    <t>4117070300</t>
  </si>
  <si>
    <t>ACT IMPTO S/SERVICIO DE HOSPEDAJE</t>
  </si>
  <si>
    <t>4117070400</t>
  </si>
  <si>
    <t>ACT IMPTO S/EROG X REMUN/TRAB PERS,PREST 3% NOMINA</t>
  </si>
  <si>
    <t>4117070800</t>
  </si>
  <si>
    <t>ACTUALIZACION VTA FINAL BEBID CONTENIDO ALCOHÓLICO</t>
  </si>
  <si>
    <t>ACTUALIZACION DEL IMP A LA EROG JUEGOS CON APUESTA</t>
  </si>
  <si>
    <t>4117070901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</si>
  <si>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</si>
  <si>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</si>
  <si>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</si>
  <si>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</si>
  <si>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CONTRIBUCIONES DE MEJORAS</t>
  </si>
  <si>
    <t>DE APORTACION POR MEJORAS.</t>
  </si>
  <si>
    <t>DE APORTACIONESDE BENEFICIARIOS</t>
  </si>
  <si>
    <t>APORT BEN CONST CAFET INST CEN BACHI TEC INDUSTRIAL Y DE SERVICIOS NO162</t>
  </si>
  <si>
    <t xml:space="preserve">APORTACION DE MUNICIPIOS </t>
  </si>
  <si>
    <t>APORT DE MPIOS PARA CONSTR DE REDES DE AGUA</t>
  </si>
  <si>
    <t xml:space="preserve">APORT MUNICIPIO TRASLADO DE MAQUINARIA SCOP </t>
  </si>
  <si>
    <t>SECRETARIADO DE SEGURIDAD PÚBLICA SANCIÓN ADMINISTRATIVA MPIO MORELIA</t>
  </si>
  <si>
    <t>PRODUCTOS NO COMPRENDIDOS EN FRACC DE LEY DE ING</t>
  </si>
  <si>
    <t>DERECHOS POR PRESTACION DE SERVICIOS.</t>
  </si>
  <si>
    <t>DERECHOS POR LA PRESTACION DE SERVICIOS ESTATALES</t>
  </si>
  <si>
    <t>SERVICIOS URBANISTICOS</t>
  </si>
  <si>
    <t>OTROS SERV URBANISTICOS Y DE ASENTAMIEN</t>
  </si>
  <si>
    <t>RECTIFICACION DE AUTORIZACIONES</t>
  </si>
  <si>
    <t>DICTAMENES DE USO DEL SUELO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</si>
  <si>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</si>
  <si>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</si>
  <si>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</si>
  <si>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</si>
  <si>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</si>
  <si>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</si>
  <si>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LA VALIDACION DE DICTAMENES DE DADO AMBIENTAL</t>
  </si>
  <si>
    <t>SERVICIOS DE TRANSPORTE PUBLICO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</si>
  <si>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</si>
  <si>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</si>
  <si>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</si>
  <si>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</si>
  <si>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</si>
  <si>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</si>
  <si>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</si>
  <si>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</si>
  <si>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</si>
  <si>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</si>
  <si>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>EXPED DE CERTIFICADO DE INTERES PARTICU</t>
  </si>
  <si>
    <t>TRANSFER DE CONCESIONES DE TRANS PÚB, POR SUCESIÓN</t>
  </si>
  <si>
    <t>CAMBIO DE MODALIDAD DE CONCESIONES DE TRANS PÚB</t>
  </si>
  <si>
    <t>4143010220</t>
  </si>
  <si>
    <t>CAMBIO DE ADSCRIPCIÓN CLASIFICACIÓN DE LOCALIDADES</t>
  </si>
  <si>
    <t>PERMISO PARA SERV DE TRANSPORTE ESCOLAR Y EMPRESAS</t>
  </si>
  <si>
    <t>VALIDACION PAGO OTRA</t>
  </si>
  <si>
    <t>PLATAFORMA INFORMATICA CONCESIÓN AUTOS DE ALQUILER</t>
  </si>
  <si>
    <t>SERVICIOS DE TRANSPORTE PARTICULAR</t>
  </si>
  <si>
    <t>POR HOLOGRAMA DE CIRCULACION O REFRENDO DE CALCA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</si>
  <si>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</si>
  <si>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</si>
  <si>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</si>
  <si>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</si>
  <si>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</si>
  <si>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</si>
  <si>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 PERSO DISCAPAC 50%</t>
  </si>
  <si>
    <t>VALIDACION DE PAGOS PROVENGAN DE OTRA ENTIDAD</t>
  </si>
  <si>
    <t>VALIDACION DE PEDIMENTO DE IMPORTACION DE VEHÍC</t>
  </si>
  <si>
    <t>CONDONACION POR SERVICIO DE TRASPORTE P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</si>
  <si>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</si>
  <si>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</si>
  <si>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</si>
  <si>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</si>
  <si>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</si>
  <si>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LOS SERVICIOS DE TRASLADO Y CUSTODIA DE BIENES Y VALORES.</t>
  </si>
  <si>
    <t>POR EL ESTUDIO Y RECOM SOLICITUD CAMBIO MODALIDAD</t>
  </si>
  <si>
    <t>POR EL ESTUDIO DET LEGALIDAD PREST SERV SEG PRIV</t>
  </si>
  <si>
    <t>POR LA CONSULTA DE ANTECEDENTES POLICIALES</t>
  </si>
  <si>
    <t xml:space="preserve"> POR LA EXPED DE CEDULAR DE ID A PERSONAL OPTIVO</t>
  </si>
  <si>
    <t>POR PRESTAR SERV DE LOCALIZACION SOBRE PERSONAS</t>
  </si>
  <si>
    <t xml:space="preserve"> POR EL ESTUDIO DET LEGALIDAD INSCRIBIR ARMA </t>
  </si>
  <si>
    <t>POR SERVICIOS DEL REGISTRO PÚBLICO DE LA PROPIEDAD RAÍZ Y DEL COMERCIO</t>
  </si>
  <si>
    <t>CERTIFICADOS Y CERTIFICACIONES (REGISTRO PUBLICO DE LA PROPIEDAD).</t>
  </si>
  <si>
    <t>INSCRIPCION DE DOCUMENTOS DE PROPIEDAD DE INMUEBLES.</t>
  </si>
  <si>
    <t>CANCELACION DE INSCRIP EN EL REG DEL COMERCIO</t>
  </si>
  <si>
    <t>INSCRIP EN EL REG DEL COMERCIO</t>
  </si>
  <si>
    <t>INSCRIP Y CANCELACION DE GRAVAMENES</t>
  </si>
  <si>
    <t>OTROS SERV DEL REG DE LA PROPIEDAD</t>
  </si>
  <si>
    <t>BUSQUEDA POR SERV DE REG PÚB DE LA PROP</t>
  </si>
  <si>
    <t>POR REG DE OTROS ACTOS DEL REG PÚB DE LA PROPIEDAD</t>
  </si>
  <si>
    <t>CERTIF Y COPIAS CON SERV A DOMICILIO URGENTES</t>
  </si>
  <si>
    <t>POR SERVICIOS DEL REGISTRO CIVIL, Y DEL  ARCHIVO DEL PODER EJECUTIVO.</t>
  </si>
  <si>
    <t>LEVANTAMIENTO DE ACTAS DE REG DE NACIMI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</si>
  <si>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</si>
  <si>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</si>
  <si>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</si>
  <si>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</si>
  <si>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</si>
  <si>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CERTIFICACIONES Y CONSTANCIAS DE OTROS DOCUMENTOS QUE LA DIRECCION TENGA BAJO SU CUSTODIA Y OTROS SERVICIOS PRESTADOS.</t>
  </si>
  <si>
    <t>LEVANTAMIENTO DE ACTAS DE DEFUNCIÒN</t>
  </si>
  <si>
    <t>POR LA INSCRIPCION DEL REGISTRO Y  ASENTAMIENTO DE ANOTACIONES MARGINALES AL REVERSO.</t>
  </si>
  <si>
    <t>EXPEDICION DE CERTIFICADOS, COPIAS CERTIFICADAS O CONSTANCIAS (URGENTES).</t>
  </si>
  <si>
    <t>EXPED DE CONST Y CERTIF EXTRAURGENTE</t>
  </si>
  <si>
    <t>POR CERTIF Y CONST DE DOC BAJO CUSTODIA DE LA DIR</t>
  </si>
  <si>
    <t>LEVANTAMIENTO DE ACTAS DE RECONOCIMIENTO DE HIJOS, ANTE EL OFICIAL DEL REGISTRO CIVIL, DESPUES DE REGISTRADO EL NACIMIENTO.</t>
  </si>
  <si>
    <t>RECONOCIMIENTOS POR AVISO ADMTIVO DE OTRA ENT FEDE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</si>
  <si>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</si>
  <si>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</si>
  <si>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</si>
  <si>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</si>
  <si>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4143010722</t>
  </si>
  <si>
    <t>ORDEN DE INHUMACIÓN O CREMACIÓN DEL CADÁVER</t>
  </si>
  <si>
    <t>ORDEN DE TRASLADO DE CADÁVER</t>
  </si>
  <si>
    <t>ANEXION DE DATOS EDO CIVIL PERSONAS EN E XTRANJERO</t>
  </si>
  <si>
    <t>SUBSIDIO DE DERECHOS DEL REGISTRO CIVIL</t>
  </si>
  <si>
    <t>POR SERVICIOS DEL ARCHIVO GENERAL E NOTARIOS</t>
  </si>
  <si>
    <t>AVISO DE TESTAMENTO</t>
  </si>
  <si>
    <t>CERTIFICADO DE TESTAMENTO</t>
  </si>
  <si>
    <t>TESTIMONIOS DE ESCRITURAS</t>
  </si>
  <si>
    <t>COPIAS CERTIF (NOTARIAS)</t>
  </si>
  <si>
    <t>TESTAMENTO OLOGRAFO</t>
  </si>
  <si>
    <t>4143010806</t>
  </si>
  <si>
    <t>REPORTE DE BUSQUEDA EN EL REG NAC DE TESTAMENTOS</t>
  </si>
  <si>
    <t>POR HOJA DE PAPEL OFICIAL (FOLIOS)</t>
  </si>
  <si>
    <t>POR SERV QUE ESTABLECE LA LEY PREST SERV INMOBILIA</t>
  </si>
  <si>
    <t>REVALID LIC PARA PRESTAC SERV INMOBIL PROF (LIP)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</si>
  <si>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</si>
  <si>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</si>
  <si>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</si>
  <si>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</si>
  <si>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</si>
  <si>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</si>
  <si>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</si>
  <si>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 ESTABLECIMIENTO EDUTIVO PARA EXPEDIR TÍTULOS</t>
  </si>
  <si>
    <t>REVALIDACIÓN TÍTULO PROF, DIPLOMA DE ESPECIALIDAD</t>
  </si>
  <si>
    <t>REGISTRO TÍTULO PROF, DIPLOMA DE ESPECIALIDAD</t>
  </si>
  <si>
    <t>EXPEDICIÓN DE AUTORIZACIÓN EJ DE UNA ESPECIALIDAD</t>
  </si>
  <si>
    <t>SERVICIOS EN MATERIA DE REGISTRO Y EJERC ICIO PROFESIONAL G) ENMIENDAS AL REGISTRO PROFESIONAL: 1.- EN RELACIÓN CO N COLEGIOS D</t>
  </si>
  <si>
    <t>EN RELACIÓN CON ESTABLECIMIENTO EDUCATIVO</t>
  </si>
  <si>
    <t xml:space="preserve"> INSCRIPCIÓN DE ASOCIADO COL DE PROF NO</t>
  </si>
  <si>
    <t>4143011116</t>
  </si>
  <si>
    <t>SERVICIOS EN MATERIA DE REGISTRO Y EJERC ICIO PROFESIONAL G) ENMIENDAS AL REGISTRO PROFESIONAL: 5.- EN RELACIÓN CO N FEDERACION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</si>
  <si>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</si>
  <si>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</si>
  <si>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</si>
  <si>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</si>
  <si>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</si>
  <si>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INTEGRACIÓN DE EXPEDIENTE</t>
  </si>
  <si>
    <t>4143011125</t>
  </si>
  <si>
    <t>RECONOCIMIENTO DE VALIDEZ OF ESTUDIOS DE TIPO SUP</t>
  </si>
  <si>
    <t>4143011126</t>
  </si>
  <si>
    <t xml:space="preserve"> CAMBIOS A PLAN Y PROG DE ESTUDIO DE TIPO SUPERIOR</t>
  </si>
  <si>
    <t>CAMBIO O AMPLIACIÓN DE DOMINIO O UN PLANTEL ADIC</t>
  </si>
  <si>
    <t>POR SOLICITUD, ESTUDIO Y RESOL PARA IMPARTIR EDUC</t>
  </si>
  <si>
    <t>POR SOLICITUD Y RESOL DE VALIDEZ OF NIV MEDIO SUP</t>
  </si>
  <si>
    <t>EXÁMENES PROF SUP</t>
  </si>
  <si>
    <t>4143011132</t>
  </si>
  <si>
    <t>EXÁMENES PROFESIONALES O DE GRADO DE TIPO SUPERIO</t>
  </si>
  <si>
    <t>EXÁMENES A TÍTULO DE SUF DE EDU PRIMARIA</t>
  </si>
  <si>
    <t>SUF DE EDU SECU</t>
  </si>
  <si>
    <t>EXÁMENES A TÍTULO DE SUF DE TIPO SUP</t>
  </si>
  <si>
    <t>EXÁMENES EXTRAORD MATERIA DE EDU SECU Y MEDIA SUP</t>
  </si>
  <si>
    <t>EXÁMENES EXTRAORDINARIOS POR MATERIA DE TIPO SUP</t>
  </si>
  <si>
    <t>OTORGAMIENTO DE DIPLOMA TITULO O GRADO DE TIPO SU</t>
  </si>
  <si>
    <t>EDU SECU Y MED SUP</t>
  </si>
  <si>
    <t>4143011140</t>
  </si>
  <si>
    <t>OTORGAMIENTO DE DIPLOMA, TÍTULO O GRADO: 3.- DE CAPACITACIÓN PARA EL TRA BAJO INDUSTR</t>
  </si>
  <si>
    <t>POR LA SOLICITUD DE ACREDITACIÓN Y CERTIFICACIÓN DE CONOCIMI ENTOS, POR CADA CERTIFIC</t>
  </si>
  <si>
    <t xml:space="preserve"> 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</si>
  <si>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</si>
  <si>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</si>
  <si>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</si>
  <si>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</si>
  <si>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BÁSIC</t>
  </si>
  <si>
    <t>POR SOLICITUD DE EQUIVAL DE ESTUD DE EDU MEDIA-SU</t>
  </si>
  <si>
    <t>POR SOLICITUD DE EQUIVAL DE ESTUD DE EDU SUP</t>
  </si>
  <si>
    <t xml:space="preserve"> INSPECCIÓN ESTABL EDUCAT PARTIC POR ALUMNO EDU SU</t>
  </si>
  <si>
    <t xml:space="preserve"> 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</si>
  <si>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</si>
  <si>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</si>
  <si>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</si>
  <si>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4143011157</t>
  </si>
  <si>
    <t>CAMBIO DE CARRERA</t>
  </si>
  <si>
    <t>4143011158</t>
  </si>
  <si>
    <t>DICTAMEN PSICOPEDAGÓGICO PARA CAMBIO DE CARRERA</t>
  </si>
  <si>
    <t>POR AUTORIZACIÓN DE PROF AUTORIZACIÓN DE PRÁCTICO</t>
  </si>
  <si>
    <t>POR AUTORIZACIÓN DE PROF PRÁCTICAS PROFESIONALES</t>
  </si>
  <si>
    <t>4143011165</t>
  </si>
  <si>
    <t>REGISTRO DE ASOCIACIONES DE PROFESIONALE S.</t>
  </si>
  <si>
    <t>4143011166</t>
  </si>
  <si>
    <t>REGISTRO DE CONSEJO DE CERTIFICACIÓN</t>
  </si>
  <si>
    <t>4143011167</t>
  </si>
  <si>
    <t>REGISTRO DE CERTIFICACIÓN DE PROFESIONAL ES</t>
  </si>
  <si>
    <t>4143011168</t>
  </si>
  <si>
    <t>EGISTRO DE INSCRIPCIÓN DE INSTITUCIONES  EDUCATIVAS.</t>
  </si>
  <si>
    <t>REGISTRO DE DIPLOMAS DE INST DE EDU SUP COL Y ASO</t>
  </si>
  <si>
    <t>REG DE DIPLOMAS</t>
  </si>
  <si>
    <t>REGISTRO DE GRADOS ACADÉMICOS ADICIONALE S AL REGISTRO</t>
  </si>
  <si>
    <t>POR AUTORIZACIÓN DE PROF RENOVACIÓN DE PRÁCTICAS</t>
  </si>
  <si>
    <t>4143011174</t>
  </si>
  <si>
    <t>POR AUTORIZACIÓN DE PROF RENOVACIÓN DE ESPECIALID</t>
  </si>
  <si>
    <t>POR OTROS SERV DE EDU CTROS ESTUD CAPACIT TRABAJO</t>
  </si>
  <si>
    <t>POR OTROS SERVICIOS DE EDU REGISTRO DE DIPLOMAS</t>
  </si>
  <si>
    <t xml:space="preserve"> 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</si>
  <si>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</si>
  <si>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</si>
  <si>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</si>
  <si>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</si>
  <si>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</si>
  <si>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</si>
  <si>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</si>
  <si>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</si>
  <si>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</si>
  <si>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EVAL DE PROG ESPECIF DE PROTECC CIVIL</t>
  </si>
  <si>
    <t>POR SERV DE REG CONSULTORES PROTECC CIVIL</t>
  </si>
  <si>
    <t>POR RENOV ANUAL DE REG CONSULTORES PROTECC CIVIL</t>
  </si>
  <si>
    <t>POR REG DE CAPACITADORES DE PROTECC CIVIL</t>
  </si>
  <si>
    <t>POR RENOV DEL REG CAPACITADORES MAT PROTECC CIVIL</t>
  </si>
  <si>
    <t>4143030110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</si>
  <si>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</si>
  <si>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</si>
  <si>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</si>
  <si>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</t>
  </si>
  <si>
    <t>POR RENOV DEL REG CAPACITADORES MAT PRO</t>
  </si>
  <si>
    <t>4143030113</t>
  </si>
  <si>
    <t>POR LA INSPECCION REALIZACION DE EVENTOS MASIVOS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</si>
  <si>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</si>
  <si>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</si>
  <si>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</si>
  <si>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</si>
  <si>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4143030121</t>
  </si>
  <si>
    <t>POR LA EVAL DE SIMULACRO A ESTABLECIMIENTOS</t>
  </si>
  <si>
    <t>4143030122</t>
  </si>
  <si>
    <t>POR LA REALIZACION DE TRAMITES PARA OBTENCION REG</t>
  </si>
  <si>
    <t>4143030101</t>
  </si>
  <si>
    <t>POR SERV DE EVAL DE PROG DE PROTECC CIVIL</t>
  </si>
  <si>
    <t>SERVICIOS DE TRANSITO</t>
  </si>
  <si>
    <t>ALMACENAJE</t>
  </si>
  <si>
    <t>CERTIFICADO DE NO INFRACCIÓN</t>
  </si>
  <si>
    <t>PERMISO PARA CIRCULAR CON CARGA SOBRESALIENTE</t>
  </si>
  <si>
    <t>PERMISO PARA CIRCULAR CON ADITAMENTOS (POLARIZADO)</t>
  </si>
  <si>
    <t>ESTUDIO PARA DETERMINAR ASCENSO Y DESCENSO ESCOLAR</t>
  </si>
  <si>
    <t>APLICACIÓN DE EXAMEN DE MANEJO PARA CONDUCIR</t>
  </si>
  <si>
    <t>APLICACIÓN DE EXAMEN MÉDICO PARA LA OBTENCIÓN DE LICENCIA DE CONDUCIR.</t>
  </si>
  <si>
    <t>CERTIFICACIÓN DE CONVENIO DE HECHO DE TRÁNSITO</t>
  </si>
  <si>
    <t>SERVICIOS DE CATASTRO</t>
  </si>
  <si>
    <t>EXPED DE PLANOS CATASTRALES</t>
  </si>
  <si>
    <t>LEVANTAMIENTOS TOPOGRAFICOS</t>
  </si>
  <si>
    <t>DETERMINACION UBICACION FISICA DE LOS PREDIOS</t>
  </si>
  <si>
    <t>ELABORACION DE AVALUOS</t>
  </si>
  <si>
    <t>INSPECCIONES OCULARES DE PREDIOS</t>
  </si>
  <si>
    <t>REESTRUCTURACION DE CUENTAS CATASTRALES</t>
  </si>
  <si>
    <t>DESGLOSE DE PREDIOS Y VALUACION CORRESPONDIENTE</t>
  </si>
  <si>
    <t xml:space="preserve"> 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</si>
  <si>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</si>
  <si>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</si>
  <si>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</si>
  <si>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</si>
  <si>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</si>
  <si>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</si>
  <si>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</si>
  <si>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</si>
  <si>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</si>
  <si>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</si>
  <si>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</si>
  <si>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</si>
  <si>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</t>
  </si>
  <si>
    <t>POR SERVICIOS OFICIALES DIVERSOS.</t>
  </si>
  <si>
    <t>LEGALIZACION DE TITULOS ,PLANES DE ESTUDIO Y CERTIFICADOS.</t>
  </si>
  <si>
    <t>CERTIF, REPOSICIONES Y REPRODUCCIONES</t>
  </si>
  <si>
    <t>OTROS SERV OFICIALES DIVERSOS</t>
  </si>
  <si>
    <t>DE COMUNICACIONES DE MENSAJERIA</t>
  </si>
  <si>
    <t>LEGALIZACION DE PLANES DE ESTUDIO A EXT</t>
  </si>
  <si>
    <t>LEGALIZACION CERTIFICADOS ESTUDIO BOLETAS DE CALIF</t>
  </si>
  <si>
    <t>APOSTILLAS DE TITULOS PROFECCIONALES OTROS DOCUMEN</t>
  </si>
  <si>
    <t>APOSTILLAS DE  PLANES DE ESTUDIOS</t>
  </si>
  <si>
    <t>APOSTILLAS DE CERTIFICADOS DE ESTUDIO Y OTROS DOCU</t>
  </si>
  <si>
    <t>OTRAS CLASES CERTIF A CARGO DE DIFERENTES DEPENDEN</t>
  </si>
  <si>
    <t>REPRODUCCION INFORM POR PARTE DEPENDENC</t>
  </si>
  <si>
    <t>DER POR SERV OFIC DIV ENVIADOS  DOMICIL</t>
  </si>
  <si>
    <t>OTROS DERECHOS DIVERSOS</t>
  </si>
  <si>
    <t>INSCRIPCION AL PADRON/CONTRATISTAS DE OBRA PUBLICA</t>
  </si>
  <si>
    <t>PERMISO P/ CONSTRUIR ACCESOS CAMINOS Y PUENTES EST</t>
  </si>
  <si>
    <t>PERMISO P/ CONSTRUIR PARADORES COMUNIC TERRESTRE</t>
  </si>
  <si>
    <t>PERMISO P/ INSTALAR ANUNCIOS Y SEÑALES PUBLICIT</t>
  </si>
  <si>
    <t>4149030204</t>
  </si>
  <si>
    <t>PERMISO P/ CONSTRUIR, MOD O AMP OBRAS ASENTADAS</t>
  </si>
  <si>
    <t>CONSTANCIA TITULO DE DOMINIO DELIM Y RECTIF DE MED</t>
  </si>
  <si>
    <t>REV DE PLANOS P/ PERMISO CONSTRUIR ACCESOS CAMINOS</t>
  </si>
  <si>
    <t>AUTORIZACION P/ CAMBIO LEYENDA O FIGURA EN ANUNCIO</t>
  </si>
  <si>
    <t>INSCRIPCION REGISTRO UNICO VEHICULOS EXTRANJEROS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</si>
  <si>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</si>
  <si>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</si>
  <si>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</si>
  <si>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</si>
  <si>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</si>
  <si>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</si>
  <si>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</si>
  <si>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</si>
  <si>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</si>
  <si>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</si>
  <si>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CALCOMANIAS U HOLOGRAMAS Y CERTIFICACIONES PARA VERIFICACION VEHICULAR DE EMISION DE CONTAMINANTES.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</si>
  <si>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</si>
  <si>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</si>
  <si>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</si>
  <si>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</si>
  <si>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LIC OF COLECTIVA 206</t>
  </si>
  <si>
    <t>APROVECHAMIENTOS</t>
  </si>
  <si>
    <t>MULTAS</t>
  </si>
  <si>
    <t>MULTAS POR INFRACCIONES SEÑALADAS EN LA LEY DE TRÁNSITO Y VIALIDAD DEL ESTADO DE MICHOACÁN DE OCAMPO Y SU REGLAMENTO.</t>
  </si>
  <si>
    <t>MULTAS POR INFRACCIONES SEÑALADAS EN LA LEY DE COMUNICACIONES Y TRANSPORTES DEL ESTADO Y SU REGLAMENTO.</t>
  </si>
  <si>
    <t xml:space="preserve"> MULTAS POR INFRACCIONES A OTRAS DISPOSICIONES ESTATALES (FISCALES Y NO FISCALES) </t>
  </si>
  <si>
    <t>MULTAS X INFRACC AL REGLAMENTO/LEY DE S</t>
  </si>
  <si>
    <t>MULTAS ADMINISTRATIVAS POR NO AISLAMIENTO COVID-19</t>
  </si>
  <si>
    <t>REINTEGROS</t>
  </si>
  <si>
    <t>REINTEGROS POR RESPONSABILIDADES.</t>
  </si>
  <si>
    <t>OTROS APROVECHAMIENTOS.</t>
  </si>
  <si>
    <t>RECUPERACION PRIMAS DE SEGURO SINIESTROS DE VEHIC</t>
  </si>
  <si>
    <t>ARRENDAMIENTO Y EXPLOTACION DE BIENES INMUEBLES</t>
  </si>
  <si>
    <t>ARRENDAMIENTO DE BIENES MUEBLES.</t>
  </si>
  <si>
    <t xml:space="preserve">DONATIVOS, SUBSIDIOS E INDEMINIZACIONES </t>
  </si>
  <si>
    <t>INDEMNIZACIONES DE CHEQUES DEVUELTOS POR INSTITUCIONES BANCARIAS.</t>
  </si>
  <si>
    <t xml:space="preserve">FIANZAS EFECTIVAS A FAVOR DEL ERARIO </t>
  </si>
  <si>
    <t>RECUPERACION DE COSTOS DE BASES Y LICITACIONES</t>
  </si>
  <si>
    <t>RECUPERACIÓN DE COSTOS POR ADJUDICACIÓN DE CONTRATOS DE  ADQUISICIÓN DE BIENES Y SERVICIOS</t>
  </si>
  <si>
    <t>4169210101</t>
  </si>
  <si>
    <t>INCENTIVOS POR ADMINISTRACIÓN DE IMPUESTOS MUNICIPALES COORDINADOS</t>
  </si>
  <si>
    <t>POR SERVICIOS DE TRÁMITE EXPEDICIÓN DE PASAPORTES</t>
  </si>
  <si>
    <t>CUOTAS DE RECUPERACION CTROS DE COMERCIALIZACION</t>
  </si>
  <si>
    <t>ENAJENACION DE BIENES SECTOR CENTRAL DE</t>
  </si>
  <si>
    <t>OTROS APROVECHAMIENTOS</t>
  </si>
  <si>
    <t>COPIA SIMPLE</t>
  </si>
  <si>
    <t>CUOTA POR ADJUDICACION DIRECTA</t>
  </si>
  <si>
    <t>CERT DE NO REPORT ROBO VEH Y NO ALTER N</t>
  </si>
  <si>
    <t>DONATIVOS PROYECTO BRIGADAS DE LIMPIEZA</t>
  </si>
  <si>
    <t>FIDEICOMISO  D IMPULSO Y DESARROLLO PAR</t>
  </si>
  <si>
    <t>APROVECHAMIENTOS PATRIMONIALES</t>
  </si>
  <si>
    <t>ENAJENACIÓN DE BIENES MUEBLES E INMUEBLES.</t>
  </si>
  <si>
    <t>INGRESOS POR VENTA DE BIENES Y SERVICIOS</t>
  </si>
  <si>
    <t>INGRESO POR VENTA DE BIENES Y SERVICIOS</t>
  </si>
  <si>
    <t>FOMENTO GANADERO (SRIA DESARR AGROPE)</t>
  </si>
  <si>
    <t>ENAJENACIÓN DE FERTILIZANTES, PASTO, SEMILLAS Y VIVEROS, Y ANÁLISIS DE SUELOS</t>
  </si>
  <si>
    <t>INGRESOS PROPIOS RECAUDADOS POR LAS DEPENDENCIAS</t>
  </si>
  <si>
    <t>SUMINISTRO DE ENERGIA</t>
  </si>
  <si>
    <t>PARTICIPACIONES, APORTACIONES, CONVENIOS, INCENTIVOS</t>
  </si>
  <si>
    <t>PARTICIPACIONES Y APORTACIONES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</si>
  <si>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</si>
  <si>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</si>
  <si>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</si>
  <si>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</si>
  <si>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</si>
  <si>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</si>
  <si>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</si>
  <si>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</si>
  <si>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</si>
  <si>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</si>
  <si>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FONDO DE ESTABILIZACION DE LOS INGRESOS PARA 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</si>
  <si>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</si>
  <si>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</si>
  <si>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</si>
  <si>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</si>
  <si>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</si>
  <si>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</si>
  <si>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</si>
  <si>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</si>
  <si>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</si>
  <si>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</si>
  <si>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</si>
  <si>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</si>
  <si>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</si>
  <si>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</si>
  <si>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</si>
  <si>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</si>
  <si>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</si>
  <si>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</si>
  <si>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</si>
  <si>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</si>
  <si>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</si>
  <si>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</si>
  <si>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</si>
  <si>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</si>
  <si>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</si>
  <si>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</si>
  <si>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</si>
  <si>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</si>
  <si>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</si>
  <si>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</si>
  <si>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</si>
  <si>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</si>
  <si>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</si>
  <si>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</si>
  <si>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DESARROLLO PROFESIONAL DOCENTE, TI</t>
  </si>
  <si>
    <t>PROG NACIONAL DE INGLES</t>
  </si>
  <si>
    <t>EXPANSIÓN DE LA EDUCACIÓN INICIAL</t>
  </si>
  <si>
    <t>PROG FORTALECIMIENTO DE SERVICIOS DE ED</t>
  </si>
  <si>
    <t>PROG  EXP EDU MEDIA SUPERIOR Y SUPERIOR</t>
  </si>
  <si>
    <t>PROG DESARROLLO PROFESIONAL DOCENTE TIP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</si>
  <si>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</si>
  <si>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</si>
  <si>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</si>
  <si>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</si>
  <si>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</si>
  <si>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</si>
  <si>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(U080-QUINCENA 10)</t>
  </si>
  <si>
    <t>APY FINAN EXT NO REG GTOS INHE A EDU(U080-QUINCENA 11)</t>
  </si>
  <si>
    <t>APY FINAN EXT NO REG GTOS INHE A EDU (U080-QUINCENA 12)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</si>
  <si>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</si>
  <si>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</si>
  <si>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</si>
  <si>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</t>
  </si>
  <si>
    <t>APY FINARO RECURSO FED EXTRA NO REGUL U</t>
  </si>
  <si>
    <t>TRANSFERENCIAS FEDERALES POR CONVENIO EN MATERIA DE SALUD</t>
  </si>
  <si>
    <t xml:space="preserve"> PROG FORTALECIMIENTO A LA ATENCION MED</t>
  </si>
  <si>
    <t>CRESCA-CONADIC</t>
  </si>
  <si>
    <t>INSABI, SERV DE SALUD, MEDICAMENTOS E INSUMOS 2020</t>
  </si>
  <si>
    <t>TRANSFERENCIAS FEDERALES POR CONVENIO EN MATERIA HIDRAULICA</t>
  </si>
  <si>
    <t>PROAGUA</t>
  </si>
  <si>
    <t>TRANSFERENCIAS FEDERALES POR CONVENIO EN  MATERIA DE ATENCION A GRUPOS VULNERABLES</t>
  </si>
  <si>
    <t>FONDO METROPOLITANO MORELIA</t>
  </si>
  <si>
    <t>PROG D APY  A INST D MUJ EN  ENT FED (PAIMEF)</t>
  </si>
  <si>
    <t>COMISION DE BUSQ DE PERSONAS DEL EDO. D</t>
  </si>
  <si>
    <t>FDO P/ EL BIENESTAR Y AVCE DE LAS MUJ FOBAM</t>
  </si>
  <si>
    <t>APY P/REFUGIOS ESPE P/MUJERES VICT D VI</t>
  </si>
  <si>
    <t>CENTRO EXTERNO DE ATENCIÒN</t>
  </si>
  <si>
    <t>AVGM/MICH/AC01/CEAV/021</t>
  </si>
  <si>
    <t>AVGM/MICH/AC02/SISDMM/038</t>
  </si>
  <si>
    <t xml:space="preserve"> AVGM/MICH/AC01/SISDMM_072,2023</t>
  </si>
  <si>
    <t>CENTRO EXTENO ATENCIÒN MUNICIPIO URUAPA</t>
  </si>
  <si>
    <t xml:space="preserve"> AVGM/MICH/AC04/FGE/043</t>
  </si>
  <si>
    <t xml:space="preserve"> AVGM/MICH/AC04/FGE/045</t>
  </si>
  <si>
    <t xml:space="preserve"> AVGM/MICH/AC01/FGE/047</t>
  </si>
  <si>
    <t xml:space="preserve"> AVGM/MICH/AC04/FGE/049</t>
  </si>
  <si>
    <t>PRG ADELANTO BIENESTAR  E IGUALDAD MUJE</t>
  </si>
  <si>
    <t>GEM FORTA ATNCN NIÑOS NIÑAS ADOLESCENTE</t>
  </si>
  <si>
    <t>TRANSFERENCIAS FEDERALES POR CONVENIO EN DIVERSAS MATERIAS</t>
  </si>
  <si>
    <t>FORTALECIMIENTO DEL REGISTRO CIVIL DEL</t>
  </si>
  <si>
    <t>PROG APOYOS PARA EL DESARR FORESTA SUST</t>
  </si>
  <si>
    <t xml:space="preserve">REG VEHIC USADOS  PROCEDENCIA EXTRANJERA </t>
  </si>
  <si>
    <t xml:space="preserve">FIDEICOMISO PARA LA INFRA DE LOS ESTADOS (FIES) EJ 2022 </t>
  </si>
  <si>
    <t xml:space="preserve">INCENTIVOS DERIVADOS DE LA COLABORACIÓN FISCAL </t>
  </si>
  <si>
    <t>INCENTIVOS POR LA ADMON ISR POR ENAJENACION DE INM</t>
  </si>
  <si>
    <t>ISR ENAJENACIÓN TERRENOS Y CONSTITUCION ART. 126</t>
  </si>
  <si>
    <t>INCENTIVO POR MULTAS FISCALES FEDERALES</t>
  </si>
  <si>
    <t>INCENTIVOS POR LA ADMON MULTAS FEDERALES NO FISCAL</t>
  </si>
  <si>
    <t>INCENTIVOS POR LA ADMON ZONA FED MARITIMO TERRESTR</t>
  </si>
  <si>
    <t>INCENTIVOS POR COMPENSA REPECOS Y REG INTERMEDIOS</t>
  </si>
  <si>
    <t>4214010800</t>
  </si>
  <si>
    <t>INCENTIVOS POR VIGILANCIA DEL CUMPLIMIENTO DE OBLGACIONES FISCALES. (IVA, ISR Y IEPS)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</si>
  <si>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</si>
  <si>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</si>
  <si>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</si>
  <si>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</si>
  <si>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</si>
  <si>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</si>
  <si>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 CUMPL OBLIG ADUANERAS</t>
  </si>
  <si>
    <t>INCENTIVOS POR CREDITOS FISCALES DE LA FEDERACION</t>
  </si>
  <si>
    <t>OTROS INGRESOS Y BENEFICIOS VARIOS</t>
  </si>
  <si>
    <t>OTROS INGRESOS</t>
  </si>
  <si>
    <t>VIVEROS FRUTICOLAS (SRIA DESARR AGROPE)</t>
  </si>
  <si>
    <t>REDONDEO DE INGRESOS</t>
  </si>
  <si>
    <t>ING PROPIOS SECRETARIA DE SEGURIDAD PUBLICA</t>
  </si>
  <si>
    <t>ING PROPIOS SECRETARIA DE CULTURA</t>
  </si>
  <si>
    <t>AERODROMO GENERAL LAZARO CARDENAS DEL RIO</t>
  </si>
  <si>
    <t>VENTA DE BIENES MUEBLES  ADMIN PARAESTA</t>
  </si>
  <si>
    <t>ENDEUDAMIENTO INTERNO</t>
  </si>
  <si>
    <t>REFINANCIAMIENTO Y/O EMPRESTITO</t>
  </si>
  <si>
    <t xml:space="preserve">  DEL 1o. DE ENERO AL 30 DE JUNIO DEL AÑO 2023</t>
  </si>
  <si>
    <t>ESTADO ANALÍTICO DE LOS INGRESOS DEVENGADOS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</si>
</sst>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000000_ ;\-#,##0.00000000\ "/>
    <numFmt numFmtId="165" formatCode="#,##0.00000"/>
    <numFmt numFmtId="166" formatCode="#,##0.00000000"/>
    <numFmt numFmtId="167" formatCode="#,##0.00_ ;\-#,##0.00\ "/>
    <numFmt numFmtId="168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10"/>
      <color rgb="FFC00000"/>
      <name val="Arial"/>
      <family val="2"/>
    </font>
    <font>
      <sz val="10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43" fontId="2" fillId="0" borderId="0" xfId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43" fontId="6" fillId="0" borderId="0" xfId="0" applyNumberFormat="1" applyFont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7" fillId="4" borderId="2" xfId="0" applyFont="1" applyFill="1" applyBorder="1" applyAlignment="1">
      <alignment vertical="center" wrapText="1"/>
    </xf>
    <xf numFmtId="43" fontId="8" fillId="4" borderId="2" xfId="1" applyNumberFormat="1" applyFont="1" applyFill="1" applyBorder="1" applyAlignment="1">
      <alignment vertical="center"/>
    </xf>
    <xf numFmtId="167" fontId="8" fillId="4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horizontal="left" vertical="center" wrapText="1"/>
    </xf>
    <xf numFmtId="43" fontId="5" fillId="0" borderId="2" xfId="1" applyNumberFormat="1" applyFont="1" applyFill="1" applyBorder="1" applyAlignment="1">
      <alignment vertical="center"/>
    </xf>
    <xf numFmtId="43" fontId="9" fillId="0" borderId="2" xfId="1" applyNumberFormat="1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top"/>
    </xf>
    <xf numFmtId="168" fontId="9" fillId="0" borderId="2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2" xfId="0" applyFont="1" applyFill="1" applyBorder="1" applyAlignment="1">
      <alignment vertical="top"/>
    </xf>
    <xf numFmtId="43" fontId="5" fillId="0" borderId="2" xfId="1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2" xfId="0" applyFont="1" applyFill="1" applyBorder="1"/>
    <xf numFmtId="0" fontId="10" fillId="0" borderId="2" xfId="0" applyFont="1" applyBorder="1" applyAlignment="1">
      <alignment vertical="top"/>
    </xf>
    <xf numFmtId="0" fontId="10" fillId="0" borderId="0" xfId="0" applyFont="1" applyFill="1" applyAlignment="1">
      <alignment vertical="top"/>
    </xf>
    <xf numFmtId="0" fontId="12" fillId="0" borderId="2" xfId="0" applyFont="1" applyFill="1" applyBorder="1" applyAlignment="1">
      <alignment vertical="center" wrapText="1"/>
    </xf>
    <xf numFmtId="43" fontId="10" fillId="0" borderId="2" xfId="1" applyNumberFormat="1" applyFont="1" applyFill="1" applyBorder="1" applyAlignment="1">
      <alignment vertical="center"/>
    </xf>
    <xf numFmtId="167" fontId="10" fillId="0" borderId="2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2" xfId="0" applyFont="1" applyFill="1" applyBorder="1" applyAlignment="1">
      <alignment vertical="top"/>
    </xf>
    <xf numFmtId="43" fontId="13" fillId="4" borderId="2" xfId="1" applyNumberFormat="1" applyFont="1" applyFill="1" applyBorder="1" applyAlignment="1">
      <alignment vertical="center"/>
    </xf>
    <xf numFmtId="0" fontId="9" fillId="0" borderId="0" xfId="0" quotePrefix="1" applyFont="1" applyAlignment="1">
      <alignment vertical="top"/>
    </xf>
    <xf numFmtId="0" fontId="10" fillId="5" borderId="2" xfId="0" applyFont="1" applyFill="1" applyBorder="1" applyAlignment="1">
      <alignment vertical="top"/>
    </xf>
    <xf numFmtId="0" fontId="5" fillId="5" borderId="0" xfId="0" applyFont="1" applyFill="1" applyAlignment="1">
      <alignment vertical="top"/>
    </xf>
    <xf numFmtId="0" fontId="12" fillId="0" borderId="2" xfId="0" applyFont="1" applyFill="1" applyBorder="1" applyAlignment="1">
      <alignment horizontal="left" vertical="center" wrapText="1"/>
    </xf>
    <xf numFmtId="168" fontId="9" fillId="0" borderId="0" xfId="0" applyNumberFormat="1" applyFont="1" applyFill="1" applyAlignment="1">
      <alignment vertical="top"/>
    </xf>
    <xf numFmtId="0" fontId="14" fillId="6" borderId="2" xfId="0" applyFont="1" applyFill="1" applyBorder="1" applyAlignment="1">
      <alignment vertical="top"/>
    </xf>
    <xf numFmtId="0" fontId="14" fillId="6" borderId="0" xfId="0" applyFont="1" applyFill="1" applyAlignment="1">
      <alignment vertical="top"/>
    </xf>
    <xf numFmtId="168" fontId="10" fillId="0" borderId="2" xfId="1" applyNumberFormat="1" applyFont="1" applyFill="1" applyBorder="1" applyAlignment="1">
      <alignment vertical="center"/>
    </xf>
    <xf numFmtId="0" fontId="5" fillId="7" borderId="2" xfId="0" applyFont="1" applyFill="1" applyBorder="1"/>
    <xf numFmtId="43" fontId="5" fillId="0" borderId="0" xfId="1" applyFont="1" applyFill="1" applyAlignment="1">
      <alignment vertical="top"/>
    </xf>
    <xf numFmtId="0" fontId="14" fillId="6" borderId="2" xfId="0" applyFont="1" applyFill="1" applyBorder="1"/>
    <xf numFmtId="43" fontId="10" fillId="0" borderId="2" xfId="0" applyNumberFormat="1" applyFont="1" applyFill="1" applyBorder="1" applyAlignment="1">
      <alignment horizontal="right" vertical="top"/>
    </xf>
    <xf numFmtId="0" fontId="14" fillId="0" borderId="2" xfId="0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5" fillId="5" borderId="2" xfId="0" applyFont="1" applyFill="1" applyBorder="1"/>
    <xf numFmtId="0" fontId="9" fillId="0" borderId="0" xfId="0" quotePrefix="1" applyFont="1" applyFill="1" applyAlignment="1">
      <alignment vertical="top"/>
    </xf>
    <xf numFmtId="0" fontId="14" fillId="6" borderId="0" xfId="0" quotePrefix="1" applyFont="1" applyFill="1" applyAlignment="1">
      <alignment vertical="top"/>
    </xf>
    <xf numFmtId="0" fontId="14" fillId="6" borderId="2" xfId="0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vertical="top"/>
    </xf>
    <xf numFmtId="0" fontId="5" fillId="6" borderId="2" xfId="0" applyFont="1" applyFill="1" applyBorder="1" applyAlignment="1">
      <alignment horizontal="center" vertical="center"/>
    </xf>
    <xf numFmtId="0" fontId="9" fillId="6" borderId="0" xfId="0" quotePrefix="1" applyFont="1" applyFill="1" applyAlignment="1">
      <alignment vertical="top"/>
    </xf>
    <xf numFmtId="0" fontId="5" fillId="6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12" fillId="8" borderId="2" xfId="0" applyFont="1" applyFill="1" applyBorder="1" applyAlignment="1">
      <alignment horizontal="left" vertical="center" wrapText="1"/>
    </xf>
    <xf numFmtId="167" fontId="9" fillId="8" borderId="2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6" borderId="2" xfId="0" applyFont="1" applyFill="1" applyBorder="1"/>
    <xf numFmtId="0" fontId="10" fillId="6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5" fillId="6" borderId="2" xfId="0" applyFont="1" applyFill="1" applyBorder="1"/>
    <xf numFmtId="0" fontId="15" fillId="6" borderId="0" xfId="0" applyFont="1" applyFill="1" applyAlignment="1">
      <alignment vertical="top"/>
    </xf>
    <xf numFmtId="0" fontId="5" fillId="9" borderId="2" xfId="0" applyFont="1" applyFill="1" applyBorder="1"/>
    <xf numFmtId="0" fontId="6" fillId="8" borderId="2" xfId="0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vertical="center"/>
    </xf>
    <xf numFmtId="43" fontId="10" fillId="0" borderId="2" xfId="1" applyFont="1" applyFill="1" applyBorder="1" applyAlignment="1">
      <alignment horizontal="right" vertical="top"/>
    </xf>
    <xf numFmtId="49" fontId="5" fillId="6" borderId="2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top"/>
    </xf>
    <xf numFmtId="0" fontId="7" fillId="4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6" fillId="0" borderId="0" xfId="0" applyFont="1" applyFill="1" applyAlignment="1">
      <alignment vertical="top"/>
    </xf>
    <xf numFmtId="0" fontId="16" fillId="0" borderId="2" xfId="0" applyFont="1" applyFill="1" applyBorder="1"/>
    <xf numFmtId="0" fontId="17" fillId="0" borderId="2" xfId="0" applyFont="1" applyFill="1" applyBorder="1" applyAlignment="1">
      <alignment horizontal="left" vertical="center" wrapText="1"/>
    </xf>
    <xf numFmtId="43" fontId="16" fillId="0" borderId="2" xfId="0" applyNumberFormat="1" applyFont="1" applyFill="1" applyBorder="1" applyAlignment="1">
      <alignment horizontal="right" vertical="top"/>
    </xf>
    <xf numFmtId="167" fontId="4" fillId="0" borderId="2" xfId="1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2" fillId="0" borderId="0" xfId="0" applyFont="1" applyFill="1"/>
    <xf numFmtId="0" fontId="12" fillId="0" borderId="2" xfId="0" applyFont="1" applyFill="1" applyBorder="1"/>
    <xf numFmtId="0" fontId="5" fillId="11" borderId="2" xfId="0" applyFont="1" applyFill="1" applyBorder="1"/>
    <xf numFmtId="0" fontId="5" fillId="11" borderId="0" xfId="0" applyFont="1" applyFill="1" applyAlignment="1">
      <alignment vertical="top"/>
    </xf>
    <xf numFmtId="49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49" fontId="18" fillId="6" borderId="2" xfId="0" applyNumberFormat="1" applyFont="1" applyFill="1" applyBorder="1" applyAlignment="1">
      <alignment horizontal="center" vertical="center"/>
    </xf>
    <xf numFmtId="0" fontId="5" fillId="12" borderId="2" xfId="0" applyFont="1" applyFill="1" applyBorder="1"/>
    <xf numFmtId="0" fontId="6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43" fontId="5" fillId="0" borderId="0" xfId="0" applyNumberFormat="1" applyFont="1" applyFill="1" applyAlignment="1">
      <alignment vertical="top"/>
    </xf>
    <xf numFmtId="4" fontId="19" fillId="0" borderId="0" xfId="0" applyNumberFormat="1" applyFont="1" applyFill="1"/>
    <xf numFmtId="0" fontId="19" fillId="0" borderId="0" xfId="0" applyFont="1" applyFill="1" applyAlignment="1">
      <alignment vertical="top"/>
    </xf>
    <xf numFmtId="167" fontId="19" fillId="0" borderId="0" xfId="0" applyNumberFormat="1" applyFont="1" applyFill="1" applyAlignment="1">
      <alignment vertical="top"/>
    </xf>
    <xf numFmtId="43" fontId="2" fillId="0" borderId="0" xfId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167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43" fontId="10" fillId="0" borderId="0" xfId="1" applyFont="1" applyFill="1" applyBorder="1" applyAlignment="1">
      <alignment vertical="top"/>
    </xf>
    <xf numFmtId="167" fontId="10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43" fontId="14" fillId="0" borderId="0" xfId="1" applyFont="1" applyFill="1" applyBorder="1" applyAlignment="1">
      <alignment vertical="top"/>
    </xf>
    <xf numFmtId="167" fontId="14" fillId="0" borderId="0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167" fontId="16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43" fontId="8" fillId="3" borderId="1" xfId="0" applyNumberFormat="1" applyFont="1" applyFill="1" applyBorder="1" applyAlignment="1" applyProtection="1">
      <alignment horizontal="center" vertical="center" wrapText="1"/>
    </xf>
    <xf numFmtId="43" fontId="8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P481"/>
  <sheetViews>
    <sheetView tabSelected="1" topLeftCell="D148" zoomScaleNormal="100" workbookViewId="0">
      <selection activeCell="D2" sqref="D2:G475"/>
    </sheetView>
  </sheetViews>
  <sheetFormatPr baseColWidth="10" defaultRowHeight="13.8" x14ac:dyDescent="0.3"/>
  <cols>
    <col min="1" max="1" width="2.5546875" style="1" hidden="1" customWidth="1"/>
    <col min="2" max="2" width="11.5546875" style="2" hidden="1" customWidth="1"/>
    <col min="3" max="3" width="0.88671875" style="2" hidden="1" customWidth="1"/>
    <col min="4" max="4" width="58.5546875" style="94" customWidth="1"/>
    <col min="5" max="5" width="21.33203125" style="6" customWidth="1"/>
    <col min="6" max="6" width="31" style="7" customWidth="1"/>
    <col min="7" max="7" width="2.109375" style="1" customWidth="1"/>
    <col min="8" max="8" width="14.33203125" style="1" customWidth="1"/>
    <col min="9" max="9" width="18.88671875" style="1" customWidth="1"/>
    <col min="10" max="10" width="12.5546875" style="1" customWidth="1"/>
    <col min="11" max="14" width="11.5546875" style="1"/>
    <col min="15" max="242" width="11.5546875" style="2"/>
    <col min="243" max="243" width="11" style="2" customWidth="1"/>
    <col min="244" max="244" width="18.5546875" style="2" customWidth="1"/>
    <col min="245" max="245" width="4.44140625" style="2" customWidth="1"/>
    <col min="246" max="246" width="71.33203125" style="2" customWidth="1"/>
    <col min="247" max="247" width="19.109375" style="2" customWidth="1"/>
    <col min="248" max="248" width="20.109375" style="2" bestFit="1" customWidth="1"/>
    <col min="249" max="249" width="18.5546875" style="2" bestFit="1" customWidth="1"/>
    <col min="250" max="250" width="17" style="2" bestFit="1" customWidth="1"/>
    <col min="251" max="251" width="17.5546875" style="2" bestFit="1" customWidth="1"/>
    <col min="252" max="498" width="11.5546875" style="2"/>
    <col min="499" max="499" width="11" style="2" customWidth="1"/>
    <col min="500" max="500" width="18.5546875" style="2" customWidth="1"/>
    <col min="501" max="501" width="4.44140625" style="2" customWidth="1"/>
    <col min="502" max="502" width="71.33203125" style="2" customWidth="1"/>
    <col min="503" max="503" width="19.109375" style="2" customWidth="1"/>
    <col min="504" max="504" width="20.109375" style="2" bestFit="1" customWidth="1"/>
    <col min="505" max="505" width="18.5546875" style="2" bestFit="1" customWidth="1"/>
    <col min="506" max="506" width="17" style="2" bestFit="1" customWidth="1"/>
    <col min="507" max="507" width="17.5546875" style="2" bestFit="1" customWidth="1"/>
    <col min="508" max="754" width="11.5546875" style="2"/>
    <col min="755" max="755" width="11" style="2" customWidth="1"/>
    <col min="756" max="756" width="18.5546875" style="2" customWidth="1"/>
    <col min="757" max="757" width="4.44140625" style="2" customWidth="1"/>
    <col min="758" max="758" width="71.33203125" style="2" customWidth="1"/>
    <col min="759" max="759" width="19.109375" style="2" customWidth="1"/>
    <col min="760" max="760" width="20.109375" style="2" bestFit="1" customWidth="1"/>
    <col min="761" max="761" width="18.5546875" style="2" bestFit="1" customWidth="1"/>
    <col min="762" max="762" width="17" style="2" bestFit="1" customWidth="1"/>
    <col min="763" max="763" width="17.5546875" style="2" bestFit="1" customWidth="1"/>
    <col min="764" max="1010" width="11.5546875" style="2"/>
    <col min="1011" max="1011" width="11" style="2" customWidth="1"/>
    <col min="1012" max="1012" width="18.5546875" style="2" customWidth="1"/>
    <col min="1013" max="1013" width="4.44140625" style="2" customWidth="1"/>
    <col min="1014" max="1014" width="71.33203125" style="2" customWidth="1"/>
    <col min="1015" max="1015" width="19.109375" style="2" customWidth="1"/>
    <col min="1016" max="1016" width="20.109375" style="2" bestFit="1" customWidth="1"/>
    <col min="1017" max="1017" width="18.5546875" style="2" bestFit="1" customWidth="1"/>
    <col min="1018" max="1018" width="17" style="2" bestFit="1" customWidth="1"/>
    <col min="1019" max="1019" width="17.5546875" style="2" bestFit="1" customWidth="1"/>
    <col min="1020" max="1266" width="11.5546875" style="2"/>
    <col min="1267" max="1267" width="11" style="2" customWidth="1"/>
    <col min="1268" max="1268" width="18.5546875" style="2" customWidth="1"/>
    <col min="1269" max="1269" width="4.44140625" style="2" customWidth="1"/>
    <col min="1270" max="1270" width="71.33203125" style="2" customWidth="1"/>
    <col min="1271" max="1271" width="19.109375" style="2" customWidth="1"/>
    <col min="1272" max="1272" width="20.109375" style="2" bestFit="1" customWidth="1"/>
    <col min="1273" max="1273" width="18.5546875" style="2" bestFit="1" customWidth="1"/>
    <col min="1274" max="1274" width="17" style="2" bestFit="1" customWidth="1"/>
    <col min="1275" max="1275" width="17.5546875" style="2" bestFit="1" customWidth="1"/>
    <col min="1276" max="1522" width="11.5546875" style="2"/>
    <col min="1523" max="1523" width="11" style="2" customWidth="1"/>
    <col min="1524" max="1524" width="18.5546875" style="2" customWidth="1"/>
    <col min="1525" max="1525" width="4.44140625" style="2" customWidth="1"/>
    <col min="1526" max="1526" width="71.33203125" style="2" customWidth="1"/>
    <col min="1527" max="1527" width="19.109375" style="2" customWidth="1"/>
    <col min="1528" max="1528" width="20.109375" style="2" bestFit="1" customWidth="1"/>
    <col min="1529" max="1529" width="18.5546875" style="2" bestFit="1" customWidth="1"/>
    <col min="1530" max="1530" width="17" style="2" bestFit="1" customWidth="1"/>
    <col min="1531" max="1531" width="17.5546875" style="2" bestFit="1" customWidth="1"/>
    <col min="1532" max="1778" width="11.5546875" style="2"/>
    <col min="1779" max="1779" width="11" style="2" customWidth="1"/>
    <col min="1780" max="1780" width="18.5546875" style="2" customWidth="1"/>
    <col min="1781" max="1781" width="4.44140625" style="2" customWidth="1"/>
    <col min="1782" max="1782" width="71.33203125" style="2" customWidth="1"/>
    <col min="1783" max="1783" width="19.109375" style="2" customWidth="1"/>
    <col min="1784" max="1784" width="20.109375" style="2" bestFit="1" customWidth="1"/>
    <col min="1785" max="1785" width="18.5546875" style="2" bestFit="1" customWidth="1"/>
    <col min="1786" max="1786" width="17" style="2" bestFit="1" customWidth="1"/>
    <col min="1787" max="1787" width="17.5546875" style="2" bestFit="1" customWidth="1"/>
    <col min="1788" max="2034" width="11.5546875" style="2"/>
    <col min="2035" max="2035" width="11" style="2" customWidth="1"/>
    <col min="2036" max="2036" width="18.5546875" style="2" customWidth="1"/>
    <col min="2037" max="2037" width="4.44140625" style="2" customWidth="1"/>
    <col min="2038" max="2038" width="71.33203125" style="2" customWidth="1"/>
    <col min="2039" max="2039" width="19.109375" style="2" customWidth="1"/>
    <col min="2040" max="2040" width="20.109375" style="2" bestFit="1" customWidth="1"/>
    <col min="2041" max="2041" width="18.5546875" style="2" bestFit="1" customWidth="1"/>
    <col min="2042" max="2042" width="17" style="2" bestFit="1" customWidth="1"/>
    <col min="2043" max="2043" width="17.5546875" style="2" bestFit="1" customWidth="1"/>
    <col min="2044" max="2290" width="11.5546875" style="2"/>
    <col min="2291" max="2291" width="11" style="2" customWidth="1"/>
    <col min="2292" max="2292" width="18.5546875" style="2" customWidth="1"/>
    <col min="2293" max="2293" width="4.44140625" style="2" customWidth="1"/>
    <col min="2294" max="2294" width="71.33203125" style="2" customWidth="1"/>
    <col min="2295" max="2295" width="19.109375" style="2" customWidth="1"/>
    <col min="2296" max="2296" width="20.109375" style="2" bestFit="1" customWidth="1"/>
    <col min="2297" max="2297" width="18.5546875" style="2" bestFit="1" customWidth="1"/>
    <col min="2298" max="2298" width="17" style="2" bestFit="1" customWidth="1"/>
    <col min="2299" max="2299" width="17.5546875" style="2" bestFit="1" customWidth="1"/>
    <col min="2300" max="2546" width="11.5546875" style="2"/>
    <col min="2547" max="2547" width="11" style="2" customWidth="1"/>
    <col min="2548" max="2548" width="18.5546875" style="2" customWidth="1"/>
    <col min="2549" max="2549" width="4.44140625" style="2" customWidth="1"/>
    <col min="2550" max="2550" width="71.33203125" style="2" customWidth="1"/>
    <col min="2551" max="2551" width="19.109375" style="2" customWidth="1"/>
    <col min="2552" max="2552" width="20.109375" style="2" bestFit="1" customWidth="1"/>
    <col min="2553" max="2553" width="18.5546875" style="2" bestFit="1" customWidth="1"/>
    <col min="2554" max="2554" width="17" style="2" bestFit="1" customWidth="1"/>
    <col min="2555" max="2555" width="17.5546875" style="2" bestFit="1" customWidth="1"/>
    <col min="2556" max="2802" width="11.5546875" style="2"/>
    <col min="2803" max="2803" width="11" style="2" customWidth="1"/>
    <col min="2804" max="2804" width="18.5546875" style="2" customWidth="1"/>
    <col min="2805" max="2805" width="4.44140625" style="2" customWidth="1"/>
    <col min="2806" max="2806" width="71.33203125" style="2" customWidth="1"/>
    <col min="2807" max="2807" width="19.109375" style="2" customWidth="1"/>
    <col min="2808" max="2808" width="20.109375" style="2" bestFit="1" customWidth="1"/>
    <col min="2809" max="2809" width="18.5546875" style="2" bestFit="1" customWidth="1"/>
    <col min="2810" max="2810" width="17" style="2" bestFit="1" customWidth="1"/>
    <col min="2811" max="2811" width="17.5546875" style="2" bestFit="1" customWidth="1"/>
    <col min="2812" max="3058" width="11.5546875" style="2"/>
    <col min="3059" max="3059" width="11" style="2" customWidth="1"/>
    <col min="3060" max="3060" width="18.5546875" style="2" customWidth="1"/>
    <col min="3061" max="3061" width="4.44140625" style="2" customWidth="1"/>
    <col min="3062" max="3062" width="71.33203125" style="2" customWidth="1"/>
    <col min="3063" max="3063" width="19.109375" style="2" customWidth="1"/>
    <col min="3064" max="3064" width="20.109375" style="2" bestFit="1" customWidth="1"/>
    <col min="3065" max="3065" width="18.5546875" style="2" bestFit="1" customWidth="1"/>
    <col min="3066" max="3066" width="17" style="2" bestFit="1" customWidth="1"/>
    <col min="3067" max="3067" width="17.5546875" style="2" bestFit="1" customWidth="1"/>
    <col min="3068" max="3314" width="11.5546875" style="2"/>
    <col min="3315" max="3315" width="11" style="2" customWidth="1"/>
    <col min="3316" max="3316" width="18.5546875" style="2" customWidth="1"/>
    <col min="3317" max="3317" width="4.44140625" style="2" customWidth="1"/>
    <col min="3318" max="3318" width="71.33203125" style="2" customWidth="1"/>
    <col min="3319" max="3319" width="19.109375" style="2" customWidth="1"/>
    <col min="3320" max="3320" width="20.109375" style="2" bestFit="1" customWidth="1"/>
    <col min="3321" max="3321" width="18.5546875" style="2" bestFit="1" customWidth="1"/>
    <col min="3322" max="3322" width="17" style="2" bestFit="1" customWidth="1"/>
    <col min="3323" max="3323" width="17.5546875" style="2" bestFit="1" customWidth="1"/>
    <col min="3324" max="3570" width="11.5546875" style="2"/>
    <col min="3571" max="3571" width="11" style="2" customWidth="1"/>
    <col min="3572" max="3572" width="18.5546875" style="2" customWidth="1"/>
    <col min="3573" max="3573" width="4.44140625" style="2" customWidth="1"/>
    <col min="3574" max="3574" width="71.33203125" style="2" customWidth="1"/>
    <col min="3575" max="3575" width="19.109375" style="2" customWidth="1"/>
    <col min="3576" max="3576" width="20.109375" style="2" bestFit="1" customWidth="1"/>
    <col min="3577" max="3577" width="18.5546875" style="2" bestFit="1" customWidth="1"/>
    <col min="3578" max="3578" width="17" style="2" bestFit="1" customWidth="1"/>
    <col min="3579" max="3579" width="17.5546875" style="2" bestFit="1" customWidth="1"/>
    <col min="3580" max="3826" width="11.5546875" style="2"/>
    <col min="3827" max="3827" width="11" style="2" customWidth="1"/>
    <col min="3828" max="3828" width="18.5546875" style="2" customWidth="1"/>
    <col min="3829" max="3829" width="4.44140625" style="2" customWidth="1"/>
    <col min="3830" max="3830" width="71.33203125" style="2" customWidth="1"/>
    <col min="3831" max="3831" width="19.109375" style="2" customWidth="1"/>
    <col min="3832" max="3832" width="20.109375" style="2" bestFit="1" customWidth="1"/>
    <col min="3833" max="3833" width="18.5546875" style="2" bestFit="1" customWidth="1"/>
    <col min="3834" max="3834" width="17" style="2" bestFit="1" customWidth="1"/>
    <col min="3835" max="3835" width="17.5546875" style="2" bestFit="1" customWidth="1"/>
    <col min="3836" max="4082" width="11.5546875" style="2"/>
    <col min="4083" max="4083" width="11" style="2" customWidth="1"/>
    <col min="4084" max="4084" width="18.5546875" style="2" customWidth="1"/>
    <col min="4085" max="4085" width="4.44140625" style="2" customWidth="1"/>
    <col min="4086" max="4086" width="71.33203125" style="2" customWidth="1"/>
    <col min="4087" max="4087" width="19.109375" style="2" customWidth="1"/>
    <col min="4088" max="4088" width="20.109375" style="2" bestFit="1" customWidth="1"/>
    <col min="4089" max="4089" width="18.5546875" style="2" bestFit="1" customWidth="1"/>
    <col min="4090" max="4090" width="17" style="2" bestFit="1" customWidth="1"/>
    <col min="4091" max="4091" width="17.5546875" style="2" bestFit="1" customWidth="1"/>
    <col min="4092" max="4338" width="11.5546875" style="2"/>
    <col min="4339" max="4339" width="11" style="2" customWidth="1"/>
    <col min="4340" max="4340" width="18.5546875" style="2" customWidth="1"/>
    <col min="4341" max="4341" width="4.44140625" style="2" customWidth="1"/>
    <col min="4342" max="4342" width="71.33203125" style="2" customWidth="1"/>
    <col min="4343" max="4343" width="19.109375" style="2" customWidth="1"/>
    <col min="4344" max="4344" width="20.109375" style="2" bestFit="1" customWidth="1"/>
    <col min="4345" max="4345" width="18.5546875" style="2" bestFit="1" customWidth="1"/>
    <col min="4346" max="4346" width="17" style="2" bestFit="1" customWidth="1"/>
    <col min="4347" max="4347" width="17.5546875" style="2" bestFit="1" customWidth="1"/>
    <col min="4348" max="4594" width="11.5546875" style="2"/>
    <col min="4595" max="4595" width="11" style="2" customWidth="1"/>
    <col min="4596" max="4596" width="18.5546875" style="2" customWidth="1"/>
    <col min="4597" max="4597" width="4.44140625" style="2" customWidth="1"/>
    <col min="4598" max="4598" width="71.33203125" style="2" customWidth="1"/>
    <col min="4599" max="4599" width="19.109375" style="2" customWidth="1"/>
    <col min="4600" max="4600" width="20.109375" style="2" bestFit="1" customWidth="1"/>
    <col min="4601" max="4601" width="18.5546875" style="2" bestFit="1" customWidth="1"/>
    <col min="4602" max="4602" width="17" style="2" bestFit="1" customWidth="1"/>
    <col min="4603" max="4603" width="17.5546875" style="2" bestFit="1" customWidth="1"/>
    <col min="4604" max="4850" width="11.5546875" style="2"/>
    <col min="4851" max="4851" width="11" style="2" customWidth="1"/>
    <col min="4852" max="4852" width="18.5546875" style="2" customWidth="1"/>
    <col min="4853" max="4853" width="4.44140625" style="2" customWidth="1"/>
    <col min="4854" max="4854" width="71.33203125" style="2" customWidth="1"/>
    <col min="4855" max="4855" width="19.109375" style="2" customWidth="1"/>
    <col min="4856" max="4856" width="20.109375" style="2" bestFit="1" customWidth="1"/>
    <col min="4857" max="4857" width="18.5546875" style="2" bestFit="1" customWidth="1"/>
    <col min="4858" max="4858" width="17" style="2" bestFit="1" customWidth="1"/>
    <col min="4859" max="4859" width="17.5546875" style="2" bestFit="1" customWidth="1"/>
    <col min="4860" max="5106" width="11.5546875" style="2"/>
    <col min="5107" max="5107" width="11" style="2" customWidth="1"/>
    <col min="5108" max="5108" width="18.5546875" style="2" customWidth="1"/>
    <col min="5109" max="5109" width="4.44140625" style="2" customWidth="1"/>
    <col min="5110" max="5110" width="71.33203125" style="2" customWidth="1"/>
    <col min="5111" max="5111" width="19.109375" style="2" customWidth="1"/>
    <col min="5112" max="5112" width="20.109375" style="2" bestFit="1" customWidth="1"/>
    <col min="5113" max="5113" width="18.5546875" style="2" bestFit="1" customWidth="1"/>
    <col min="5114" max="5114" width="17" style="2" bestFit="1" customWidth="1"/>
    <col min="5115" max="5115" width="17.5546875" style="2" bestFit="1" customWidth="1"/>
    <col min="5116" max="5362" width="11.5546875" style="2"/>
    <col min="5363" max="5363" width="11" style="2" customWidth="1"/>
    <col min="5364" max="5364" width="18.5546875" style="2" customWidth="1"/>
    <col min="5365" max="5365" width="4.44140625" style="2" customWidth="1"/>
    <col min="5366" max="5366" width="71.33203125" style="2" customWidth="1"/>
    <col min="5367" max="5367" width="19.109375" style="2" customWidth="1"/>
    <col min="5368" max="5368" width="20.109375" style="2" bestFit="1" customWidth="1"/>
    <col min="5369" max="5369" width="18.5546875" style="2" bestFit="1" customWidth="1"/>
    <col min="5370" max="5370" width="17" style="2" bestFit="1" customWidth="1"/>
    <col min="5371" max="5371" width="17.5546875" style="2" bestFit="1" customWidth="1"/>
    <col min="5372" max="5618" width="11.5546875" style="2"/>
    <col min="5619" max="5619" width="11" style="2" customWidth="1"/>
    <col min="5620" max="5620" width="18.5546875" style="2" customWidth="1"/>
    <col min="5621" max="5621" width="4.44140625" style="2" customWidth="1"/>
    <col min="5622" max="5622" width="71.33203125" style="2" customWidth="1"/>
    <col min="5623" max="5623" width="19.109375" style="2" customWidth="1"/>
    <col min="5624" max="5624" width="20.109375" style="2" bestFit="1" customWidth="1"/>
    <col min="5625" max="5625" width="18.5546875" style="2" bestFit="1" customWidth="1"/>
    <col min="5626" max="5626" width="17" style="2" bestFit="1" customWidth="1"/>
    <col min="5627" max="5627" width="17.5546875" style="2" bestFit="1" customWidth="1"/>
    <col min="5628" max="5874" width="11.5546875" style="2"/>
    <col min="5875" max="5875" width="11" style="2" customWidth="1"/>
    <col min="5876" max="5876" width="18.5546875" style="2" customWidth="1"/>
    <col min="5877" max="5877" width="4.44140625" style="2" customWidth="1"/>
    <col min="5878" max="5878" width="71.33203125" style="2" customWidth="1"/>
    <col min="5879" max="5879" width="19.109375" style="2" customWidth="1"/>
    <col min="5880" max="5880" width="20.109375" style="2" bestFit="1" customWidth="1"/>
    <col min="5881" max="5881" width="18.5546875" style="2" bestFit="1" customWidth="1"/>
    <col min="5882" max="5882" width="17" style="2" bestFit="1" customWidth="1"/>
    <col min="5883" max="5883" width="17.5546875" style="2" bestFit="1" customWidth="1"/>
    <col min="5884" max="6130" width="11.5546875" style="2"/>
    <col min="6131" max="6131" width="11" style="2" customWidth="1"/>
    <col min="6132" max="6132" width="18.5546875" style="2" customWidth="1"/>
    <col min="6133" max="6133" width="4.44140625" style="2" customWidth="1"/>
    <col min="6134" max="6134" width="71.33203125" style="2" customWidth="1"/>
    <col min="6135" max="6135" width="19.109375" style="2" customWidth="1"/>
    <col min="6136" max="6136" width="20.109375" style="2" bestFit="1" customWidth="1"/>
    <col min="6137" max="6137" width="18.5546875" style="2" bestFit="1" customWidth="1"/>
    <col min="6138" max="6138" width="17" style="2" bestFit="1" customWidth="1"/>
    <col min="6139" max="6139" width="17.5546875" style="2" bestFit="1" customWidth="1"/>
    <col min="6140" max="6386" width="11.5546875" style="2"/>
    <col min="6387" max="6387" width="11" style="2" customWidth="1"/>
    <col min="6388" max="6388" width="18.5546875" style="2" customWidth="1"/>
    <col min="6389" max="6389" width="4.44140625" style="2" customWidth="1"/>
    <col min="6390" max="6390" width="71.33203125" style="2" customWidth="1"/>
    <col min="6391" max="6391" width="19.109375" style="2" customWidth="1"/>
    <col min="6392" max="6392" width="20.109375" style="2" bestFit="1" customWidth="1"/>
    <col min="6393" max="6393" width="18.5546875" style="2" bestFit="1" customWidth="1"/>
    <col min="6394" max="6394" width="17" style="2" bestFit="1" customWidth="1"/>
    <col min="6395" max="6395" width="17.5546875" style="2" bestFit="1" customWidth="1"/>
    <col min="6396" max="6642" width="11.5546875" style="2"/>
    <col min="6643" max="6643" width="11" style="2" customWidth="1"/>
    <col min="6644" max="6644" width="18.5546875" style="2" customWidth="1"/>
    <col min="6645" max="6645" width="4.44140625" style="2" customWidth="1"/>
    <col min="6646" max="6646" width="71.33203125" style="2" customWidth="1"/>
    <col min="6647" max="6647" width="19.109375" style="2" customWidth="1"/>
    <col min="6648" max="6648" width="20.109375" style="2" bestFit="1" customWidth="1"/>
    <col min="6649" max="6649" width="18.5546875" style="2" bestFit="1" customWidth="1"/>
    <col min="6650" max="6650" width="17" style="2" bestFit="1" customWidth="1"/>
    <col min="6651" max="6651" width="17.5546875" style="2" bestFit="1" customWidth="1"/>
    <col min="6652" max="6898" width="11.5546875" style="2"/>
    <col min="6899" max="6899" width="11" style="2" customWidth="1"/>
    <col min="6900" max="6900" width="18.5546875" style="2" customWidth="1"/>
    <col min="6901" max="6901" width="4.44140625" style="2" customWidth="1"/>
    <col min="6902" max="6902" width="71.33203125" style="2" customWidth="1"/>
    <col min="6903" max="6903" width="19.109375" style="2" customWidth="1"/>
    <col min="6904" max="6904" width="20.109375" style="2" bestFit="1" customWidth="1"/>
    <col min="6905" max="6905" width="18.5546875" style="2" bestFit="1" customWidth="1"/>
    <col min="6906" max="6906" width="17" style="2" bestFit="1" customWidth="1"/>
    <col min="6907" max="6907" width="17.5546875" style="2" bestFit="1" customWidth="1"/>
    <col min="6908" max="7154" width="11.5546875" style="2"/>
    <col min="7155" max="7155" width="11" style="2" customWidth="1"/>
    <col min="7156" max="7156" width="18.5546875" style="2" customWidth="1"/>
    <col min="7157" max="7157" width="4.44140625" style="2" customWidth="1"/>
    <col min="7158" max="7158" width="71.33203125" style="2" customWidth="1"/>
    <col min="7159" max="7159" width="19.109375" style="2" customWidth="1"/>
    <col min="7160" max="7160" width="20.109375" style="2" bestFit="1" customWidth="1"/>
    <col min="7161" max="7161" width="18.5546875" style="2" bestFit="1" customWidth="1"/>
    <col min="7162" max="7162" width="17" style="2" bestFit="1" customWidth="1"/>
    <col min="7163" max="7163" width="17.5546875" style="2" bestFit="1" customWidth="1"/>
    <col min="7164" max="7410" width="11.5546875" style="2"/>
    <col min="7411" max="7411" width="11" style="2" customWidth="1"/>
    <col min="7412" max="7412" width="18.5546875" style="2" customWidth="1"/>
    <col min="7413" max="7413" width="4.44140625" style="2" customWidth="1"/>
    <col min="7414" max="7414" width="71.33203125" style="2" customWidth="1"/>
    <col min="7415" max="7415" width="19.109375" style="2" customWidth="1"/>
    <col min="7416" max="7416" width="20.109375" style="2" bestFit="1" customWidth="1"/>
    <col min="7417" max="7417" width="18.5546875" style="2" bestFit="1" customWidth="1"/>
    <col min="7418" max="7418" width="17" style="2" bestFit="1" customWidth="1"/>
    <col min="7419" max="7419" width="17.5546875" style="2" bestFit="1" customWidth="1"/>
    <col min="7420" max="7666" width="11.5546875" style="2"/>
    <col min="7667" max="7667" width="11" style="2" customWidth="1"/>
    <col min="7668" max="7668" width="18.5546875" style="2" customWidth="1"/>
    <col min="7669" max="7669" width="4.44140625" style="2" customWidth="1"/>
    <col min="7670" max="7670" width="71.33203125" style="2" customWidth="1"/>
    <col min="7671" max="7671" width="19.109375" style="2" customWidth="1"/>
    <col min="7672" max="7672" width="20.109375" style="2" bestFit="1" customWidth="1"/>
    <col min="7673" max="7673" width="18.5546875" style="2" bestFit="1" customWidth="1"/>
    <col min="7674" max="7674" width="17" style="2" bestFit="1" customWidth="1"/>
    <col min="7675" max="7675" width="17.5546875" style="2" bestFit="1" customWidth="1"/>
    <col min="7676" max="7922" width="11.5546875" style="2"/>
    <col min="7923" max="7923" width="11" style="2" customWidth="1"/>
    <col min="7924" max="7924" width="18.5546875" style="2" customWidth="1"/>
    <col min="7925" max="7925" width="4.44140625" style="2" customWidth="1"/>
    <col min="7926" max="7926" width="71.33203125" style="2" customWidth="1"/>
    <col min="7927" max="7927" width="19.109375" style="2" customWidth="1"/>
    <col min="7928" max="7928" width="20.109375" style="2" bestFit="1" customWidth="1"/>
    <col min="7929" max="7929" width="18.5546875" style="2" bestFit="1" customWidth="1"/>
    <col min="7930" max="7930" width="17" style="2" bestFit="1" customWidth="1"/>
    <col min="7931" max="7931" width="17.5546875" style="2" bestFit="1" customWidth="1"/>
    <col min="7932" max="8178" width="11.5546875" style="2"/>
    <col min="8179" max="8179" width="11" style="2" customWidth="1"/>
    <col min="8180" max="8180" width="18.5546875" style="2" customWidth="1"/>
    <col min="8181" max="8181" width="4.44140625" style="2" customWidth="1"/>
    <col min="8182" max="8182" width="71.33203125" style="2" customWidth="1"/>
    <col min="8183" max="8183" width="19.109375" style="2" customWidth="1"/>
    <col min="8184" max="8184" width="20.109375" style="2" bestFit="1" customWidth="1"/>
    <col min="8185" max="8185" width="18.5546875" style="2" bestFit="1" customWidth="1"/>
    <col min="8186" max="8186" width="17" style="2" bestFit="1" customWidth="1"/>
    <col min="8187" max="8187" width="17.5546875" style="2" bestFit="1" customWidth="1"/>
    <col min="8188" max="8434" width="11.5546875" style="2"/>
    <col min="8435" max="8435" width="11" style="2" customWidth="1"/>
    <col min="8436" max="8436" width="18.5546875" style="2" customWidth="1"/>
    <col min="8437" max="8437" width="4.44140625" style="2" customWidth="1"/>
    <col min="8438" max="8438" width="71.33203125" style="2" customWidth="1"/>
    <col min="8439" max="8439" width="19.109375" style="2" customWidth="1"/>
    <col min="8440" max="8440" width="20.109375" style="2" bestFit="1" customWidth="1"/>
    <col min="8441" max="8441" width="18.5546875" style="2" bestFit="1" customWidth="1"/>
    <col min="8442" max="8442" width="17" style="2" bestFit="1" customWidth="1"/>
    <col min="8443" max="8443" width="17.5546875" style="2" bestFit="1" customWidth="1"/>
    <col min="8444" max="8690" width="11.5546875" style="2"/>
    <col min="8691" max="8691" width="11" style="2" customWidth="1"/>
    <col min="8692" max="8692" width="18.5546875" style="2" customWidth="1"/>
    <col min="8693" max="8693" width="4.44140625" style="2" customWidth="1"/>
    <col min="8694" max="8694" width="71.33203125" style="2" customWidth="1"/>
    <col min="8695" max="8695" width="19.109375" style="2" customWidth="1"/>
    <col min="8696" max="8696" width="20.109375" style="2" bestFit="1" customWidth="1"/>
    <col min="8697" max="8697" width="18.5546875" style="2" bestFit="1" customWidth="1"/>
    <col min="8698" max="8698" width="17" style="2" bestFit="1" customWidth="1"/>
    <col min="8699" max="8699" width="17.5546875" style="2" bestFit="1" customWidth="1"/>
    <col min="8700" max="8946" width="11.5546875" style="2"/>
    <col min="8947" max="8947" width="11" style="2" customWidth="1"/>
    <col min="8948" max="8948" width="18.5546875" style="2" customWidth="1"/>
    <col min="8949" max="8949" width="4.44140625" style="2" customWidth="1"/>
    <col min="8950" max="8950" width="71.33203125" style="2" customWidth="1"/>
    <col min="8951" max="8951" width="19.109375" style="2" customWidth="1"/>
    <col min="8952" max="8952" width="20.109375" style="2" bestFit="1" customWidth="1"/>
    <col min="8953" max="8953" width="18.5546875" style="2" bestFit="1" customWidth="1"/>
    <col min="8954" max="8954" width="17" style="2" bestFit="1" customWidth="1"/>
    <col min="8955" max="8955" width="17.5546875" style="2" bestFit="1" customWidth="1"/>
    <col min="8956" max="9202" width="11.5546875" style="2"/>
    <col min="9203" max="9203" width="11" style="2" customWidth="1"/>
    <col min="9204" max="9204" width="18.5546875" style="2" customWidth="1"/>
    <col min="9205" max="9205" width="4.44140625" style="2" customWidth="1"/>
    <col min="9206" max="9206" width="71.33203125" style="2" customWidth="1"/>
    <col min="9207" max="9207" width="19.109375" style="2" customWidth="1"/>
    <col min="9208" max="9208" width="20.109375" style="2" bestFit="1" customWidth="1"/>
    <col min="9209" max="9209" width="18.5546875" style="2" bestFit="1" customWidth="1"/>
    <col min="9210" max="9210" width="17" style="2" bestFit="1" customWidth="1"/>
    <col min="9211" max="9211" width="17.5546875" style="2" bestFit="1" customWidth="1"/>
    <col min="9212" max="9458" width="11.5546875" style="2"/>
    <col min="9459" max="9459" width="11" style="2" customWidth="1"/>
    <col min="9460" max="9460" width="18.5546875" style="2" customWidth="1"/>
    <col min="9461" max="9461" width="4.44140625" style="2" customWidth="1"/>
    <col min="9462" max="9462" width="71.33203125" style="2" customWidth="1"/>
    <col min="9463" max="9463" width="19.109375" style="2" customWidth="1"/>
    <col min="9464" max="9464" width="20.109375" style="2" bestFit="1" customWidth="1"/>
    <col min="9465" max="9465" width="18.5546875" style="2" bestFit="1" customWidth="1"/>
    <col min="9466" max="9466" width="17" style="2" bestFit="1" customWidth="1"/>
    <col min="9467" max="9467" width="17.5546875" style="2" bestFit="1" customWidth="1"/>
    <col min="9468" max="9714" width="11.5546875" style="2"/>
    <col min="9715" max="9715" width="11" style="2" customWidth="1"/>
    <col min="9716" max="9716" width="18.5546875" style="2" customWidth="1"/>
    <col min="9717" max="9717" width="4.44140625" style="2" customWidth="1"/>
    <col min="9718" max="9718" width="71.33203125" style="2" customWidth="1"/>
    <col min="9719" max="9719" width="19.109375" style="2" customWidth="1"/>
    <col min="9720" max="9720" width="20.109375" style="2" bestFit="1" customWidth="1"/>
    <col min="9721" max="9721" width="18.5546875" style="2" bestFit="1" customWidth="1"/>
    <col min="9722" max="9722" width="17" style="2" bestFit="1" customWidth="1"/>
    <col min="9723" max="9723" width="17.5546875" style="2" bestFit="1" customWidth="1"/>
    <col min="9724" max="9970" width="11.5546875" style="2"/>
    <col min="9971" max="9971" width="11" style="2" customWidth="1"/>
    <col min="9972" max="9972" width="18.5546875" style="2" customWidth="1"/>
    <col min="9973" max="9973" width="4.44140625" style="2" customWidth="1"/>
    <col min="9974" max="9974" width="71.33203125" style="2" customWidth="1"/>
    <col min="9975" max="9975" width="19.109375" style="2" customWidth="1"/>
    <col min="9976" max="9976" width="20.109375" style="2" bestFit="1" customWidth="1"/>
    <col min="9977" max="9977" width="18.5546875" style="2" bestFit="1" customWidth="1"/>
    <col min="9978" max="9978" width="17" style="2" bestFit="1" customWidth="1"/>
    <col min="9979" max="9979" width="17.5546875" style="2" bestFit="1" customWidth="1"/>
    <col min="9980" max="10226" width="11.5546875" style="2"/>
    <col min="10227" max="10227" width="11" style="2" customWidth="1"/>
    <col min="10228" max="10228" width="18.5546875" style="2" customWidth="1"/>
    <col min="10229" max="10229" width="4.44140625" style="2" customWidth="1"/>
    <col min="10230" max="10230" width="71.33203125" style="2" customWidth="1"/>
    <col min="10231" max="10231" width="19.109375" style="2" customWidth="1"/>
    <col min="10232" max="10232" width="20.109375" style="2" bestFit="1" customWidth="1"/>
    <col min="10233" max="10233" width="18.5546875" style="2" bestFit="1" customWidth="1"/>
    <col min="10234" max="10234" width="17" style="2" bestFit="1" customWidth="1"/>
    <col min="10235" max="10235" width="17.5546875" style="2" bestFit="1" customWidth="1"/>
    <col min="10236" max="10482" width="11.5546875" style="2"/>
    <col min="10483" max="10483" width="11" style="2" customWidth="1"/>
    <col min="10484" max="10484" width="18.5546875" style="2" customWidth="1"/>
    <col min="10485" max="10485" width="4.44140625" style="2" customWidth="1"/>
    <col min="10486" max="10486" width="71.33203125" style="2" customWidth="1"/>
    <col min="10487" max="10487" width="19.109375" style="2" customWidth="1"/>
    <col min="10488" max="10488" width="20.109375" style="2" bestFit="1" customWidth="1"/>
    <col min="10489" max="10489" width="18.5546875" style="2" bestFit="1" customWidth="1"/>
    <col min="10490" max="10490" width="17" style="2" bestFit="1" customWidth="1"/>
    <col min="10491" max="10491" width="17.5546875" style="2" bestFit="1" customWidth="1"/>
    <col min="10492" max="10738" width="11.5546875" style="2"/>
    <col min="10739" max="10739" width="11" style="2" customWidth="1"/>
    <col min="10740" max="10740" width="18.5546875" style="2" customWidth="1"/>
    <col min="10741" max="10741" width="4.44140625" style="2" customWidth="1"/>
    <col min="10742" max="10742" width="71.33203125" style="2" customWidth="1"/>
    <col min="10743" max="10743" width="19.109375" style="2" customWidth="1"/>
    <col min="10744" max="10744" width="20.109375" style="2" bestFit="1" customWidth="1"/>
    <col min="10745" max="10745" width="18.5546875" style="2" bestFit="1" customWidth="1"/>
    <col min="10746" max="10746" width="17" style="2" bestFit="1" customWidth="1"/>
    <col min="10747" max="10747" width="17.5546875" style="2" bestFit="1" customWidth="1"/>
    <col min="10748" max="10994" width="11.5546875" style="2"/>
    <col min="10995" max="10995" width="11" style="2" customWidth="1"/>
    <col min="10996" max="10996" width="18.5546875" style="2" customWidth="1"/>
    <col min="10997" max="10997" width="4.44140625" style="2" customWidth="1"/>
    <col min="10998" max="10998" width="71.33203125" style="2" customWidth="1"/>
    <col min="10999" max="10999" width="19.109375" style="2" customWidth="1"/>
    <col min="11000" max="11000" width="20.109375" style="2" bestFit="1" customWidth="1"/>
    <col min="11001" max="11001" width="18.5546875" style="2" bestFit="1" customWidth="1"/>
    <col min="11002" max="11002" width="17" style="2" bestFit="1" customWidth="1"/>
    <col min="11003" max="11003" width="17.5546875" style="2" bestFit="1" customWidth="1"/>
    <col min="11004" max="11250" width="11.5546875" style="2"/>
    <col min="11251" max="11251" width="11" style="2" customWidth="1"/>
    <col min="11252" max="11252" width="18.5546875" style="2" customWidth="1"/>
    <col min="11253" max="11253" width="4.44140625" style="2" customWidth="1"/>
    <col min="11254" max="11254" width="71.33203125" style="2" customWidth="1"/>
    <col min="11255" max="11255" width="19.109375" style="2" customWidth="1"/>
    <col min="11256" max="11256" width="20.109375" style="2" bestFit="1" customWidth="1"/>
    <col min="11257" max="11257" width="18.5546875" style="2" bestFit="1" customWidth="1"/>
    <col min="11258" max="11258" width="17" style="2" bestFit="1" customWidth="1"/>
    <col min="11259" max="11259" width="17.5546875" style="2" bestFit="1" customWidth="1"/>
    <col min="11260" max="11506" width="11.5546875" style="2"/>
    <col min="11507" max="11507" width="11" style="2" customWidth="1"/>
    <col min="11508" max="11508" width="18.5546875" style="2" customWidth="1"/>
    <col min="11509" max="11509" width="4.44140625" style="2" customWidth="1"/>
    <col min="11510" max="11510" width="71.33203125" style="2" customWidth="1"/>
    <col min="11511" max="11511" width="19.109375" style="2" customWidth="1"/>
    <col min="11512" max="11512" width="20.109375" style="2" bestFit="1" customWidth="1"/>
    <col min="11513" max="11513" width="18.5546875" style="2" bestFit="1" customWidth="1"/>
    <col min="11514" max="11514" width="17" style="2" bestFit="1" customWidth="1"/>
    <col min="11515" max="11515" width="17.5546875" style="2" bestFit="1" customWidth="1"/>
    <col min="11516" max="11762" width="11.5546875" style="2"/>
    <col min="11763" max="11763" width="11" style="2" customWidth="1"/>
    <col min="11764" max="11764" width="18.5546875" style="2" customWidth="1"/>
    <col min="11765" max="11765" width="4.44140625" style="2" customWidth="1"/>
    <col min="11766" max="11766" width="71.33203125" style="2" customWidth="1"/>
    <col min="11767" max="11767" width="19.109375" style="2" customWidth="1"/>
    <col min="11768" max="11768" width="20.109375" style="2" bestFit="1" customWidth="1"/>
    <col min="11769" max="11769" width="18.5546875" style="2" bestFit="1" customWidth="1"/>
    <col min="11770" max="11770" width="17" style="2" bestFit="1" customWidth="1"/>
    <col min="11771" max="11771" width="17.5546875" style="2" bestFit="1" customWidth="1"/>
    <col min="11772" max="12018" width="11.5546875" style="2"/>
    <col min="12019" max="12019" width="11" style="2" customWidth="1"/>
    <col min="12020" max="12020" width="18.5546875" style="2" customWidth="1"/>
    <col min="12021" max="12021" width="4.44140625" style="2" customWidth="1"/>
    <col min="12022" max="12022" width="71.33203125" style="2" customWidth="1"/>
    <col min="12023" max="12023" width="19.109375" style="2" customWidth="1"/>
    <col min="12024" max="12024" width="20.109375" style="2" bestFit="1" customWidth="1"/>
    <col min="12025" max="12025" width="18.5546875" style="2" bestFit="1" customWidth="1"/>
    <col min="12026" max="12026" width="17" style="2" bestFit="1" customWidth="1"/>
    <col min="12027" max="12027" width="17.5546875" style="2" bestFit="1" customWidth="1"/>
    <col min="12028" max="12274" width="11.5546875" style="2"/>
    <col min="12275" max="12275" width="11" style="2" customWidth="1"/>
    <col min="12276" max="12276" width="18.5546875" style="2" customWidth="1"/>
    <col min="12277" max="12277" width="4.44140625" style="2" customWidth="1"/>
    <col min="12278" max="12278" width="71.33203125" style="2" customWidth="1"/>
    <col min="12279" max="12279" width="19.109375" style="2" customWidth="1"/>
    <col min="12280" max="12280" width="20.109375" style="2" bestFit="1" customWidth="1"/>
    <col min="12281" max="12281" width="18.5546875" style="2" bestFit="1" customWidth="1"/>
    <col min="12282" max="12282" width="17" style="2" bestFit="1" customWidth="1"/>
    <col min="12283" max="12283" width="17.5546875" style="2" bestFit="1" customWidth="1"/>
    <col min="12284" max="12530" width="11.5546875" style="2"/>
    <col min="12531" max="12531" width="11" style="2" customWidth="1"/>
    <col min="12532" max="12532" width="18.5546875" style="2" customWidth="1"/>
    <col min="12533" max="12533" width="4.44140625" style="2" customWidth="1"/>
    <col min="12534" max="12534" width="71.33203125" style="2" customWidth="1"/>
    <col min="12535" max="12535" width="19.109375" style="2" customWidth="1"/>
    <col min="12536" max="12536" width="20.109375" style="2" bestFit="1" customWidth="1"/>
    <col min="12537" max="12537" width="18.5546875" style="2" bestFit="1" customWidth="1"/>
    <col min="12538" max="12538" width="17" style="2" bestFit="1" customWidth="1"/>
    <col min="12539" max="12539" width="17.5546875" style="2" bestFit="1" customWidth="1"/>
    <col min="12540" max="12786" width="11.5546875" style="2"/>
    <col min="12787" max="12787" width="11" style="2" customWidth="1"/>
    <col min="12788" max="12788" width="18.5546875" style="2" customWidth="1"/>
    <col min="12789" max="12789" width="4.44140625" style="2" customWidth="1"/>
    <col min="12790" max="12790" width="71.33203125" style="2" customWidth="1"/>
    <col min="12791" max="12791" width="19.109375" style="2" customWidth="1"/>
    <col min="12792" max="12792" width="20.109375" style="2" bestFit="1" customWidth="1"/>
    <col min="12793" max="12793" width="18.5546875" style="2" bestFit="1" customWidth="1"/>
    <col min="12794" max="12794" width="17" style="2" bestFit="1" customWidth="1"/>
    <col min="12795" max="12795" width="17.5546875" style="2" bestFit="1" customWidth="1"/>
    <col min="12796" max="13042" width="11.5546875" style="2"/>
    <col min="13043" max="13043" width="11" style="2" customWidth="1"/>
    <col min="13044" max="13044" width="18.5546875" style="2" customWidth="1"/>
    <col min="13045" max="13045" width="4.44140625" style="2" customWidth="1"/>
    <col min="13046" max="13046" width="71.33203125" style="2" customWidth="1"/>
    <col min="13047" max="13047" width="19.109375" style="2" customWidth="1"/>
    <col min="13048" max="13048" width="20.109375" style="2" bestFit="1" customWidth="1"/>
    <col min="13049" max="13049" width="18.5546875" style="2" bestFit="1" customWidth="1"/>
    <col min="13050" max="13050" width="17" style="2" bestFit="1" customWidth="1"/>
    <col min="13051" max="13051" width="17.5546875" style="2" bestFit="1" customWidth="1"/>
    <col min="13052" max="13298" width="11.5546875" style="2"/>
    <col min="13299" max="13299" width="11" style="2" customWidth="1"/>
    <col min="13300" max="13300" width="18.5546875" style="2" customWidth="1"/>
    <col min="13301" max="13301" width="4.44140625" style="2" customWidth="1"/>
    <col min="13302" max="13302" width="71.33203125" style="2" customWidth="1"/>
    <col min="13303" max="13303" width="19.109375" style="2" customWidth="1"/>
    <col min="13304" max="13304" width="20.109375" style="2" bestFit="1" customWidth="1"/>
    <col min="13305" max="13305" width="18.5546875" style="2" bestFit="1" customWidth="1"/>
    <col min="13306" max="13306" width="17" style="2" bestFit="1" customWidth="1"/>
    <col min="13307" max="13307" width="17.5546875" style="2" bestFit="1" customWidth="1"/>
    <col min="13308" max="13554" width="11.5546875" style="2"/>
    <col min="13555" max="13555" width="11" style="2" customWidth="1"/>
    <col min="13556" max="13556" width="18.5546875" style="2" customWidth="1"/>
    <col min="13557" max="13557" width="4.44140625" style="2" customWidth="1"/>
    <col min="13558" max="13558" width="71.33203125" style="2" customWidth="1"/>
    <col min="13559" max="13559" width="19.109375" style="2" customWidth="1"/>
    <col min="13560" max="13560" width="20.109375" style="2" bestFit="1" customWidth="1"/>
    <col min="13561" max="13561" width="18.5546875" style="2" bestFit="1" customWidth="1"/>
    <col min="13562" max="13562" width="17" style="2" bestFit="1" customWidth="1"/>
    <col min="13563" max="13563" width="17.5546875" style="2" bestFit="1" customWidth="1"/>
    <col min="13564" max="13810" width="11.5546875" style="2"/>
    <col min="13811" max="13811" width="11" style="2" customWidth="1"/>
    <col min="13812" max="13812" width="18.5546875" style="2" customWidth="1"/>
    <col min="13813" max="13813" width="4.44140625" style="2" customWidth="1"/>
    <col min="13814" max="13814" width="71.33203125" style="2" customWidth="1"/>
    <col min="13815" max="13815" width="19.109375" style="2" customWidth="1"/>
    <col min="13816" max="13816" width="20.109375" style="2" bestFit="1" customWidth="1"/>
    <col min="13817" max="13817" width="18.5546875" style="2" bestFit="1" customWidth="1"/>
    <col min="13818" max="13818" width="17" style="2" bestFit="1" customWidth="1"/>
    <col min="13819" max="13819" width="17.5546875" style="2" bestFit="1" customWidth="1"/>
    <col min="13820" max="14066" width="11.5546875" style="2"/>
    <col min="14067" max="14067" width="11" style="2" customWidth="1"/>
    <col min="14068" max="14068" width="18.5546875" style="2" customWidth="1"/>
    <col min="14069" max="14069" width="4.44140625" style="2" customWidth="1"/>
    <col min="14070" max="14070" width="71.33203125" style="2" customWidth="1"/>
    <col min="14071" max="14071" width="19.109375" style="2" customWidth="1"/>
    <col min="14072" max="14072" width="20.109375" style="2" bestFit="1" customWidth="1"/>
    <col min="14073" max="14073" width="18.5546875" style="2" bestFit="1" customWidth="1"/>
    <col min="14074" max="14074" width="17" style="2" bestFit="1" customWidth="1"/>
    <col min="14075" max="14075" width="17.5546875" style="2" bestFit="1" customWidth="1"/>
    <col min="14076" max="14322" width="11.5546875" style="2"/>
    <col min="14323" max="14323" width="11" style="2" customWidth="1"/>
    <col min="14324" max="14324" width="18.5546875" style="2" customWidth="1"/>
    <col min="14325" max="14325" width="4.44140625" style="2" customWidth="1"/>
    <col min="14326" max="14326" width="71.33203125" style="2" customWidth="1"/>
    <col min="14327" max="14327" width="19.109375" style="2" customWidth="1"/>
    <col min="14328" max="14328" width="20.109375" style="2" bestFit="1" customWidth="1"/>
    <col min="14329" max="14329" width="18.5546875" style="2" bestFit="1" customWidth="1"/>
    <col min="14330" max="14330" width="17" style="2" bestFit="1" customWidth="1"/>
    <col min="14331" max="14331" width="17.5546875" style="2" bestFit="1" customWidth="1"/>
    <col min="14332" max="14578" width="11.5546875" style="2"/>
    <col min="14579" max="14579" width="11" style="2" customWidth="1"/>
    <col min="14580" max="14580" width="18.5546875" style="2" customWidth="1"/>
    <col min="14581" max="14581" width="4.44140625" style="2" customWidth="1"/>
    <col min="14582" max="14582" width="71.33203125" style="2" customWidth="1"/>
    <col min="14583" max="14583" width="19.109375" style="2" customWidth="1"/>
    <col min="14584" max="14584" width="20.109375" style="2" bestFit="1" customWidth="1"/>
    <col min="14585" max="14585" width="18.5546875" style="2" bestFit="1" customWidth="1"/>
    <col min="14586" max="14586" width="17" style="2" bestFit="1" customWidth="1"/>
    <col min="14587" max="14587" width="17.5546875" style="2" bestFit="1" customWidth="1"/>
    <col min="14588" max="14834" width="11.5546875" style="2"/>
    <col min="14835" max="14835" width="11" style="2" customWidth="1"/>
    <col min="14836" max="14836" width="18.5546875" style="2" customWidth="1"/>
    <col min="14837" max="14837" width="4.44140625" style="2" customWidth="1"/>
    <col min="14838" max="14838" width="71.33203125" style="2" customWidth="1"/>
    <col min="14839" max="14839" width="19.109375" style="2" customWidth="1"/>
    <col min="14840" max="14840" width="20.109375" style="2" bestFit="1" customWidth="1"/>
    <col min="14841" max="14841" width="18.5546875" style="2" bestFit="1" customWidth="1"/>
    <col min="14842" max="14842" width="17" style="2" bestFit="1" customWidth="1"/>
    <col min="14843" max="14843" width="17.5546875" style="2" bestFit="1" customWidth="1"/>
    <col min="14844" max="15090" width="11.5546875" style="2"/>
    <col min="15091" max="15091" width="11" style="2" customWidth="1"/>
    <col min="15092" max="15092" width="18.5546875" style="2" customWidth="1"/>
    <col min="15093" max="15093" width="4.44140625" style="2" customWidth="1"/>
    <col min="15094" max="15094" width="71.33203125" style="2" customWidth="1"/>
    <col min="15095" max="15095" width="19.109375" style="2" customWidth="1"/>
    <col min="15096" max="15096" width="20.109375" style="2" bestFit="1" customWidth="1"/>
    <col min="15097" max="15097" width="18.5546875" style="2" bestFit="1" customWidth="1"/>
    <col min="15098" max="15098" width="17" style="2" bestFit="1" customWidth="1"/>
    <col min="15099" max="15099" width="17.5546875" style="2" bestFit="1" customWidth="1"/>
    <col min="15100" max="15346" width="11.5546875" style="2"/>
    <col min="15347" max="15347" width="11" style="2" customWidth="1"/>
    <col min="15348" max="15348" width="18.5546875" style="2" customWidth="1"/>
    <col min="15349" max="15349" width="4.44140625" style="2" customWidth="1"/>
    <col min="15350" max="15350" width="71.33203125" style="2" customWidth="1"/>
    <col min="15351" max="15351" width="19.109375" style="2" customWidth="1"/>
    <col min="15352" max="15352" width="20.109375" style="2" bestFit="1" customWidth="1"/>
    <col min="15353" max="15353" width="18.5546875" style="2" bestFit="1" customWidth="1"/>
    <col min="15354" max="15354" width="17" style="2" bestFit="1" customWidth="1"/>
    <col min="15355" max="15355" width="17.5546875" style="2" bestFit="1" customWidth="1"/>
    <col min="15356" max="15602" width="11.5546875" style="2"/>
    <col min="15603" max="15603" width="11" style="2" customWidth="1"/>
    <col min="15604" max="15604" width="18.5546875" style="2" customWidth="1"/>
    <col min="15605" max="15605" width="4.44140625" style="2" customWidth="1"/>
    <col min="15606" max="15606" width="71.33203125" style="2" customWidth="1"/>
    <col min="15607" max="15607" width="19.109375" style="2" customWidth="1"/>
    <col min="15608" max="15608" width="20.109375" style="2" bestFit="1" customWidth="1"/>
    <col min="15609" max="15609" width="18.5546875" style="2" bestFit="1" customWidth="1"/>
    <col min="15610" max="15610" width="17" style="2" bestFit="1" customWidth="1"/>
    <col min="15611" max="15611" width="17.5546875" style="2" bestFit="1" customWidth="1"/>
    <col min="15612" max="15858" width="11.5546875" style="2"/>
    <col min="15859" max="15859" width="11" style="2" customWidth="1"/>
    <col min="15860" max="15860" width="18.5546875" style="2" customWidth="1"/>
    <col min="15861" max="15861" width="4.44140625" style="2" customWidth="1"/>
    <col min="15862" max="15862" width="71.33203125" style="2" customWidth="1"/>
    <col min="15863" max="15863" width="19.109375" style="2" customWidth="1"/>
    <col min="15864" max="15864" width="20.109375" style="2" bestFit="1" customWidth="1"/>
    <col min="15865" max="15865" width="18.5546875" style="2" bestFit="1" customWidth="1"/>
    <col min="15866" max="15866" width="17" style="2" bestFit="1" customWidth="1"/>
    <col min="15867" max="15867" width="17.5546875" style="2" bestFit="1" customWidth="1"/>
    <col min="15868" max="16114" width="11.5546875" style="2"/>
    <col min="16115" max="16115" width="11" style="2" customWidth="1"/>
    <col min="16116" max="16116" width="18.5546875" style="2" customWidth="1"/>
    <col min="16117" max="16117" width="4.44140625" style="2" customWidth="1"/>
    <col min="16118" max="16118" width="71.33203125" style="2" customWidth="1"/>
    <col min="16119" max="16119" width="19.109375" style="2" customWidth="1"/>
    <col min="16120" max="16120" width="20.109375" style="2" bestFit="1" customWidth="1"/>
    <col min="16121" max="16121" width="18.5546875" style="2" bestFit="1" customWidth="1"/>
    <col min="16122" max="16122" width="17" style="2" bestFit="1" customWidth="1"/>
    <col min="16123" max="16123" width="17.5546875" style="2" bestFit="1" customWidth="1"/>
    <col min="16124" max="16370" width="11.5546875" style="2"/>
    <col min="16371" max="16376" width="11.44140625" style="2" customWidth="1"/>
    <col min="16377" max="16384" width="11.5546875" style="2"/>
  </cols>
  <sheetData>
    <row r="2" spans="1:16" x14ac:dyDescent="0.3">
      <c r="D2" s="123" t="s">
        <v>0</v>
      </c>
      <c r="E2" s="123"/>
      <c r="F2" s="123"/>
      <c r="H2" s="3"/>
      <c r="I2" s="3"/>
    </row>
    <row r="3" spans="1:16" x14ac:dyDescent="0.25">
      <c r="D3" s="124" t="s">
        <v>510</v>
      </c>
      <c r="E3" s="124"/>
      <c r="F3" s="124"/>
      <c r="G3" s="124"/>
      <c r="H3" s="4"/>
    </row>
    <row r="4" spans="1:16" x14ac:dyDescent="0.3">
      <c r="D4" s="125" t="s">
        <v>509</v>
      </c>
      <c r="E4" s="125"/>
      <c r="F4" s="125"/>
      <c r="H4" s="3"/>
      <c r="I4" s="3"/>
      <c r="J4" s="3"/>
    </row>
    <row r="5" spans="1:16" x14ac:dyDescent="0.3">
      <c r="D5" s="126" t="s">
        <v>1</v>
      </c>
      <c r="E5" s="126"/>
      <c r="F5" s="126"/>
    </row>
    <row r="6" spans="1:16" x14ac:dyDescent="0.3">
      <c r="D6" s="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1:16" ht="13.8" customHeight="1" x14ac:dyDescent="0.3">
      <c r="D7" s="127" t="s">
        <v>2</v>
      </c>
      <c r="E7" s="129" t="s">
        <v>3</v>
      </c>
      <c r="F7" s="121" t="s">
        <v>4</v>
      </c>
      <c r="G7" s="95"/>
      <c r="H7" s="95"/>
      <c r="I7" s="100"/>
      <c r="J7" s="101"/>
      <c r="K7" s="95"/>
      <c r="L7" s="95"/>
      <c r="M7" s="95"/>
      <c r="N7" s="95"/>
      <c r="O7" s="95"/>
      <c r="P7" s="95"/>
    </row>
    <row r="8" spans="1:16" x14ac:dyDescent="0.3">
      <c r="A8" s="1" t="s">
        <v>5</v>
      </c>
      <c r="B8" s="2" t="s">
        <v>5</v>
      </c>
      <c r="C8" s="2" t="s">
        <v>5</v>
      </c>
      <c r="D8" s="128"/>
      <c r="E8" s="130"/>
      <c r="F8" s="122"/>
      <c r="G8" s="95"/>
      <c r="H8" s="95"/>
      <c r="I8" s="102"/>
      <c r="J8" s="103"/>
      <c r="K8" s="95"/>
      <c r="L8" s="95"/>
      <c r="M8" s="95"/>
      <c r="N8" s="95"/>
      <c r="O8" s="95"/>
      <c r="P8" s="95"/>
    </row>
    <row r="9" spans="1:16" x14ac:dyDescent="0.3">
      <c r="B9" s="8"/>
      <c r="D9" s="9" t="s">
        <v>6</v>
      </c>
      <c r="E9" s="10">
        <f>E10+E354+E465+E474</f>
        <v>47122469197</v>
      </c>
      <c r="F9" s="11">
        <v>100</v>
      </c>
      <c r="G9" s="104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">
      <c r="B10" s="12"/>
      <c r="C10" s="13"/>
      <c r="D10" s="9" t="s">
        <v>7</v>
      </c>
      <c r="E10" s="10">
        <f>E11+E43+E53+E308+E318+E348</f>
        <v>3762776826</v>
      </c>
      <c r="F10" s="11">
        <f>E10*F9/E9</f>
        <v>7.9851011420249449</v>
      </c>
      <c r="G10" s="104"/>
      <c r="H10" s="100"/>
      <c r="I10" s="95"/>
      <c r="J10" s="95"/>
      <c r="K10" s="95"/>
      <c r="L10" s="95"/>
      <c r="M10" s="95"/>
      <c r="N10" s="95"/>
      <c r="O10" s="95"/>
      <c r="P10" s="95"/>
    </row>
    <row r="11" spans="1:16" x14ac:dyDescent="0.3">
      <c r="B11" s="12"/>
      <c r="C11" s="13"/>
      <c r="D11" s="9" t="s">
        <v>8</v>
      </c>
      <c r="E11" s="10">
        <f>E12+E14+E21+E24+E39</f>
        <v>1338118588</v>
      </c>
      <c r="F11" s="11">
        <f>E11*F9/E9</f>
        <v>2.839661441351613</v>
      </c>
      <c r="G11" s="104"/>
      <c r="H11" s="100"/>
      <c r="I11" s="95"/>
      <c r="J11" s="95"/>
      <c r="K11" s="95"/>
      <c r="L11" s="95"/>
      <c r="M11" s="95"/>
      <c r="N11" s="95"/>
      <c r="O11" s="95"/>
      <c r="P11" s="95"/>
    </row>
    <row r="12" spans="1:16" x14ac:dyDescent="0.3">
      <c r="B12" s="12"/>
      <c r="C12" s="13"/>
      <c r="D12" s="9" t="s">
        <v>9</v>
      </c>
      <c r="E12" s="10">
        <f>SUM(E13)</f>
        <v>2794811</v>
      </c>
      <c r="F12" s="11">
        <f>E12*F9/E9</f>
        <v>5.9309519378452445E-3</v>
      </c>
      <c r="G12" s="104"/>
      <c r="H12" s="100"/>
      <c r="I12" s="105"/>
      <c r="J12" s="105"/>
      <c r="K12" s="95"/>
      <c r="L12" s="95"/>
      <c r="M12" s="95"/>
      <c r="N12" s="95"/>
      <c r="O12" s="95"/>
      <c r="P12" s="95"/>
    </row>
    <row r="13" spans="1:16" x14ac:dyDescent="0.3">
      <c r="A13" s="14"/>
      <c r="B13" s="15" t="s">
        <v>10</v>
      </c>
      <c r="C13" s="1"/>
      <c r="D13" s="16" t="s">
        <v>11</v>
      </c>
      <c r="E13" s="19">
        <v>2794811</v>
      </c>
      <c r="F13" s="20">
        <f>E13*$F$9/$E$9</f>
        <v>5.9309519378452445E-3</v>
      </c>
      <c r="G13" s="104"/>
      <c r="H13" s="100"/>
      <c r="I13" s="105"/>
      <c r="J13" s="105"/>
      <c r="K13" s="95"/>
      <c r="L13" s="95"/>
      <c r="M13" s="95"/>
      <c r="N13" s="95"/>
      <c r="O13" s="95"/>
      <c r="P13" s="95"/>
    </row>
    <row r="14" spans="1:16" ht="24" x14ac:dyDescent="0.3">
      <c r="B14" s="12"/>
      <c r="C14" s="13"/>
      <c r="D14" s="9" t="s">
        <v>12</v>
      </c>
      <c r="E14" s="10">
        <f>SUM(E15:E20)</f>
        <v>71615418</v>
      </c>
      <c r="F14" s="11">
        <f>E14*$F$9/$E$9</f>
        <v>0.15197721855492097</v>
      </c>
      <c r="G14" s="104"/>
      <c r="H14" s="100"/>
      <c r="I14" s="105"/>
      <c r="J14" s="105"/>
      <c r="K14" s="95"/>
      <c r="L14" s="95"/>
      <c r="M14" s="95"/>
      <c r="N14" s="95"/>
      <c r="O14" s="95"/>
      <c r="P14" s="95"/>
    </row>
    <row r="15" spans="1:16" x14ac:dyDescent="0.3">
      <c r="A15" s="14"/>
      <c r="B15" s="15" t="s">
        <v>13</v>
      </c>
      <c r="C15" s="1"/>
      <c r="D15" s="16" t="s">
        <v>14</v>
      </c>
      <c r="E15" s="19">
        <v>30427543</v>
      </c>
      <c r="F15" s="20">
        <f t="shared" ref="F15:F78" si="0">E15*$F$9/$E$9</f>
        <v>6.4571198238349392E-2</v>
      </c>
      <c r="G15" s="104"/>
      <c r="H15" s="100"/>
      <c r="I15" s="105"/>
      <c r="J15" s="105"/>
      <c r="K15" s="95"/>
      <c r="L15" s="95"/>
      <c r="M15" s="95"/>
      <c r="N15" s="95"/>
      <c r="O15" s="95"/>
      <c r="P15" s="95"/>
    </row>
    <row r="16" spans="1:16" x14ac:dyDescent="0.3">
      <c r="A16" s="14"/>
      <c r="B16" s="15" t="s">
        <v>15</v>
      </c>
      <c r="C16" s="1"/>
      <c r="D16" s="16" t="s">
        <v>16</v>
      </c>
      <c r="E16" s="19">
        <v>16507415</v>
      </c>
      <c r="F16" s="20">
        <f t="shared" si="0"/>
        <v>3.5030878647273701E-2</v>
      </c>
      <c r="G16" s="104"/>
      <c r="H16" s="100"/>
      <c r="I16" s="105"/>
      <c r="J16" s="105"/>
      <c r="K16" s="95"/>
      <c r="L16" s="95"/>
      <c r="M16" s="95"/>
      <c r="N16" s="95"/>
      <c r="O16" s="95"/>
      <c r="P16" s="95"/>
    </row>
    <row r="17" spans="1:16" x14ac:dyDescent="0.3">
      <c r="A17" s="14"/>
      <c r="B17" s="15" t="s">
        <v>17</v>
      </c>
      <c r="C17" s="1"/>
      <c r="D17" s="16" t="s">
        <v>18</v>
      </c>
      <c r="E17" s="19">
        <v>5798</v>
      </c>
      <c r="F17" s="20">
        <f t="shared" si="0"/>
        <v>1.2304109056257017E-5</v>
      </c>
      <c r="G17" s="104"/>
      <c r="H17" s="100"/>
      <c r="I17" s="105"/>
      <c r="J17" s="105"/>
      <c r="K17" s="95"/>
      <c r="L17" s="95"/>
      <c r="M17" s="95"/>
      <c r="N17" s="95"/>
      <c r="O17" s="95"/>
      <c r="P17" s="95"/>
    </row>
    <row r="18" spans="1:16" x14ac:dyDescent="0.3">
      <c r="A18" s="14"/>
      <c r="B18" s="15" t="s">
        <v>19</v>
      </c>
      <c r="C18" s="1"/>
      <c r="D18" s="16" t="s">
        <v>20</v>
      </c>
      <c r="E18" s="19">
        <v>12559702</v>
      </c>
      <c r="F18" s="20">
        <f t="shared" si="0"/>
        <v>2.6653318924127176E-2</v>
      </c>
      <c r="G18" s="104"/>
      <c r="H18" s="100"/>
      <c r="I18" s="105"/>
      <c r="J18" s="105"/>
      <c r="K18" s="95"/>
      <c r="L18" s="95"/>
      <c r="M18" s="95"/>
      <c r="N18" s="95"/>
      <c r="O18" s="95"/>
      <c r="P18" s="95"/>
    </row>
    <row r="19" spans="1:16" x14ac:dyDescent="0.3">
      <c r="A19" s="14"/>
      <c r="B19" s="15" t="s">
        <v>21</v>
      </c>
      <c r="C19" s="1"/>
      <c r="D19" s="16" t="s">
        <v>22</v>
      </c>
      <c r="E19" s="19">
        <v>9214762</v>
      </c>
      <c r="F19" s="20">
        <f>E19*$F$9/$E$9</f>
        <v>1.9554921796387206E-2</v>
      </c>
      <c r="G19" s="104"/>
      <c r="H19" s="100"/>
      <c r="I19" s="105"/>
      <c r="J19" s="105"/>
      <c r="K19" s="95"/>
      <c r="L19" s="95"/>
      <c r="M19" s="95"/>
      <c r="N19" s="95"/>
      <c r="O19" s="95"/>
      <c r="P19" s="95"/>
    </row>
    <row r="20" spans="1:16" x14ac:dyDescent="0.3">
      <c r="A20" s="14"/>
      <c r="B20" s="15" t="s">
        <v>23</v>
      </c>
      <c r="C20" s="1"/>
      <c r="D20" s="16" t="s">
        <v>24</v>
      </c>
      <c r="E20" s="19">
        <v>2900198</v>
      </c>
      <c r="F20" s="20">
        <f t="shared" si="0"/>
        <v>6.1545968397272314E-3</v>
      </c>
      <c r="G20" s="104"/>
      <c r="H20" s="100"/>
      <c r="I20" s="105"/>
      <c r="J20" s="105"/>
      <c r="K20" s="95"/>
      <c r="L20" s="95"/>
      <c r="M20" s="95"/>
      <c r="N20" s="95"/>
      <c r="O20" s="95"/>
      <c r="P20" s="95"/>
    </row>
    <row r="21" spans="1:16" s="7" customFormat="1" ht="13.2" x14ac:dyDescent="0.3">
      <c r="A21" s="21"/>
      <c r="B21" s="12"/>
      <c r="C21" s="13"/>
      <c r="D21" s="9" t="s">
        <v>25</v>
      </c>
      <c r="E21" s="10">
        <f>SUM(E22:E23)</f>
        <v>1183045097</v>
      </c>
      <c r="F21" s="11">
        <f>E21*$F$9/$E$9</f>
        <v>2.5105753521831944</v>
      </c>
      <c r="G21" s="106"/>
      <c r="H21" s="107"/>
      <c r="I21" s="108"/>
      <c r="J21" s="108"/>
      <c r="K21" s="109"/>
      <c r="L21" s="109"/>
      <c r="M21" s="109"/>
      <c r="N21" s="109"/>
      <c r="O21" s="109"/>
      <c r="P21" s="109"/>
    </row>
    <row r="22" spans="1:16" s="7" customFormat="1" ht="34.200000000000003" x14ac:dyDescent="0.3">
      <c r="A22" s="14"/>
      <c r="B22" s="15" t="s">
        <v>26</v>
      </c>
      <c r="C22" s="21"/>
      <c r="D22" s="16" t="s">
        <v>27</v>
      </c>
      <c r="E22" s="19">
        <v>1181384409</v>
      </c>
      <c r="F22" s="20">
        <f>E22*$F$9/$E$9</f>
        <v>2.5070511565535947</v>
      </c>
      <c r="G22" s="106"/>
      <c r="H22" s="107"/>
      <c r="I22" s="108"/>
      <c r="J22" s="108"/>
      <c r="K22" s="109"/>
      <c r="L22" s="109"/>
      <c r="M22" s="109"/>
      <c r="N22" s="109"/>
      <c r="O22" s="109"/>
      <c r="P22" s="109"/>
    </row>
    <row r="23" spans="1:16" s="7" customFormat="1" ht="22.8" x14ac:dyDescent="0.3">
      <c r="A23" s="14"/>
      <c r="B23" s="15" t="s">
        <v>28</v>
      </c>
      <c r="C23" s="21"/>
      <c r="D23" s="16" t="s">
        <v>29</v>
      </c>
      <c r="E23" s="19">
        <v>1660688</v>
      </c>
      <c r="F23" s="20">
        <f t="shared" si="0"/>
        <v>3.5241956295994055E-3</v>
      </c>
      <c r="G23" s="106"/>
      <c r="H23" s="107"/>
      <c r="I23" s="108"/>
      <c r="J23" s="108"/>
      <c r="K23" s="109"/>
      <c r="L23" s="109"/>
      <c r="M23" s="109"/>
      <c r="N23" s="109"/>
      <c r="O23" s="109"/>
      <c r="P23" s="109"/>
    </row>
    <row r="24" spans="1:16" s="7" customFormat="1" ht="13.2" x14ac:dyDescent="0.3">
      <c r="A24" s="21"/>
      <c r="B24" s="12"/>
      <c r="C24" s="13"/>
      <c r="D24" s="9" t="s">
        <v>30</v>
      </c>
      <c r="E24" s="10">
        <f>SUM(E25+E31+E33)</f>
        <v>80652840</v>
      </c>
      <c r="F24" s="11">
        <f t="shared" si="0"/>
        <v>0.17115580183802143</v>
      </c>
      <c r="G24" s="106"/>
      <c r="H24" s="107"/>
      <c r="I24" s="108"/>
      <c r="J24" s="108"/>
      <c r="K24" s="109"/>
      <c r="L24" s="109"/>
      <c r="M24" s="109"/>
      <c r="N24" s="109"/>
      <c r="O24" s="109"/>
      <c r="P24" s="109"/>
    </row>
    <row r="25" spans="1:16" s="7" customFormat="1" ht="13.2" x14ac:dyDescent="0.3">
      <c r="A25" s="21"/>
      <c r="B25" s="12"/>
      <c r="C25" s="24"/>
      <c r="D25" s="9" t="s">
        <v>31</v>
      </c>
      <c r="E25" s="10">
        <f>SUM(E26:E30)</f>
        <v>9291624</v>
      </c>
      <c r="F25" s="11">
        <f t="shared" si="0"/>
        <v>1.9718032943383069E-2</v>
      </c>
      <c r="G25" s="106"/>
      <c r="H25" s="107"/>
      <c r="I25" s="108"/>
      <c r="J25" s="108"/>
      <c r="K25" s="109"/>
      <c r="L25" s="109"/>
      <c r="M25" s="109"/>
      <c r="N25" s="109"/>
      <c r="O25" s="109"/>
      <c r="P25" s="109"/>
    </row>
    <row r="26" spans="1:16" s="7" customFormat="1" ht="13.2" x14ac:dyDescent="0.3">
      <c r="A26" s="14"/>
      <c r="B26" s="15" t="s">
        <v>32</v>
      </c>
      <c r="C26" s="25"/>
      <c r="D26" s="16" t="s">
        <v>33</v>
      </c>
      <c r="E26" s="19">
        <v>549251</v>
      </c>
      <c r="F26" s="20">
        <f t="shared" si="0"/>
        <v>1.1655819598582653E-3</v>
      </c>
      <c r="G26" s="106"/>
      <c r="H26" s="107"/>
      <c r="I26" s="108"/>
      <c r="J26" s="108"/>
      <c r="K26" s="109"/>
      <c r="L26" s="109"/>
      <c r="M26" s="109"/>
      <c r="N26" s="109"/>
      <c r="O26" s="109"/>
      <c r="P26" s="109"/>
    </row>
    <row r="27" spans="1:16" s="7" customFormat="1" ht="13.2" x14ac:dyDescent="0.3">
      <c r="A27" s="14"/>
      <c r="B27" s="15" t="s">
        <v>34</v>
      </c>
      <c r="C27" s="25"/>
      <c r="D27" s="16" t="s">
        <v>35</v>
      </c>
      <c r="E27" s="19">
        <v>108485</v>
      </c>
      <c r="F27" s="20">
        <f t="shared" si="0"/>
        <v>2.3021926025664754E-4</v>
      </c>
      <c r="G27" s="106"/>
      <c r="H27" s="107"/>
      <c r="I27" s="108"/>
      <c r="J27" s="108"/>
      <c r="K27" s="109"/>
      <c r="L27" s="109"/>
      <c r="M27" s="109"/>
      <c r="N27" s="109"/>
      <c r="O27" s="109"/>
      <c r="P27" s="109"/>
    </row>
    <row r="28" spans="1:16" s="7" customFormat="1" ht="13.2" x14ac:dyDescent="0.3">
      <c r="A28" s="14"/>
      <c r="B28" s="15" t="s">
        <v>36</v>
      </c>
      <c r="C28" s="21"/>
      <c r="D28" s="16" t="s">
        <v>37</v>
      </c>
      <c r="E28" s="19">
        <v>8605982</v>
      </c>
      <c r="F28" s="20">
        <f t="shared" si="0"/>
        <v>1.826301156677904E-2</v>
      </c>
      <c r="G28" s="106"/>
      <c r="H28" s="107"/>
      <c r="I28" s="108"/>
      <c r="J28" s="108"/>
      <c r="K28" s="109"/>
      <c r="L28" s="109"/>
      <c r="M28" s="109"/>
      <c r="N28" s="109"/>
      <c r="O28" s="109"/>
      <c r="P28" s="109"/>
    </row>
    <row r="29" spans="1:16" s="7" customFormat="1" ht="13.2" x14ac:dyDescent="0.3">
      <c r="A29" s="14"/>
      <c r="B29" s="15" t="s">
        <v>38</v>
      </c>
      <c r="C29" s="21"/>
      <c r="D29" s="16" t="s">
        <v>39</v>
      </c>
      <c r="E29" s="19">
        <v>1126</v>
      </c>
      <c r="F29" s="20">
        <f t="shared" si="0"/>
        <v>2.3895182472137636E-6</v>
      </c>
      <c r="G29" s="106"/>
      <c r="H29" s="107"/>
      <c r="I29" s="108"/>
      <c r="J29" s="108"/>
      <c r="K29" s="109"/>
      <c r="L29" s="109"/>
      <c r="M29" s="109"/>
      <c r="N29" s="109"/>
      <c r="O29" s="109"/>
      <c r="P29" s="109"/>
    </row>
    <row r="30" spans="1:16" s="7" customFormat="1" ht="13.2" x14ac:dyDescent="0.3">
      <c r="A30" s="14"/>
      <c r="B30" s="15">
        <v>4117010900</v>
      </c>
      <c r="C30" s="21"/>
      <c r="D30" s="16" t="s">
        <v>40</v>
      </c>
      <c r="E30" s="19">
        <v>26780</v>
      </c>
      <c r="F30" s="20">
        <f t="shared" si="0"/>
        <v>5.6830638241904609E-5</v>
      </c>
      <c r="G30" s="106"/>
      <c r="H30" s="107"/>
      <c r="I30" s="108"/>
      <c r="J30" s="108"/>
      <c r="K30" s="109"/>
      <c r="L30" s="109"/>
      <c r="M30" s="109"/>
      <c r="N30" s="109"/>
      <c r="O30" s="109"/>
      <c r="P30" s="109"/>
    </row>
    <row r="31" spans="1:16" s="7" customFormat="1" ht="13.2" x14ac:dyDescent="0.3">
      <c r="A31" s="14"/>
      <c r="B31" s="26"/>
      <c r="D31" s="9" t="s">
        <v>41</v>
      </c>
      <c r="E31" s="10">
        <f>+E32</f>
        <v>68526599</v>
      </c>
      <c r="F31" s="11">
        <f t="shared" si="0"/>
        <v>0.14542234345470731</v>
      </c>
      <c r="G31" s="106"/>
      <c r="H31" s="107"/>
      <c r="I31" s="108"/>
      <c r="J31" s="108"/>
      <c r="K31" s="109"/>
      <c r="L31" s="109"/>
      <c r="M31" s="109"/>
      <c r="N31" s="109"/>
      <c r="O31" s="109"/>
      <c r="P31" s="109"/>
    </row>
    <row r="32" spans="1:16" s="7" customFormat="1" ht="13.2" x14ac:dyDescent="0.3">
      <c r="A32" s="21"/>
      <c r="B32" s="15" t="s">
        <v>42</v>
      </c>
      <c r="C32" s="21"/>
      <c r="D32" s="16" t="s">
        <v>43</v>
      </c>
      <c r="E32" s="19">
        <v>68526599</v>
      </c>
      <c r="F32" s="20">
        <f t="shared" si="0"/>
        <v>0.14542234345470731</v>
      </c>
      <c r="G32" s="106"/>
      <c r="H32" s="107"/>
      <c r="I32" s="108"/>
      <c r="J32" s="108"/>
      <c r="K32" s="109"/>
      <c r="L32" s="109"/>
      <c r="M32" s="109"/>
      <c r="N32" s="109"/>
      <c r="O32" s="109"/>
      <c r="P32" s="109"/>
    </row>
    <row r="33" spans="1:16" s="7" customFormat="1" ht="13.2" x14ac:dyDescent="0.3">
      <c r="A33" s="21"/>
      <c r="B33" s="26"/>
      <c r="D33" s="9" t="s">
        <v>44</v>
      </c>
      <c r="E33" s="10">
        <f t="shared" ref="E33" si="1">SUM(E34:E38)</f>
        <v>2834617</v>
      </c>
      <c r="F33" s="10">
        <f t="shared" si="0"/>
        <v>6.015425439931027E-3</v>
      </c>
      <c r="G33" s="106"/>
      <c r="H33" s="107"/>
      <c r="I33" s="108"/>
      <c r="J33" s="108"/>
      <c r="K33" s="109"/>
      <c r="L33" s="109"/>
      <c r="M33" s="109"/>
      <c r="N33" s="109"/>
      <c r="O33" s="109"/>
      <c r="P33" s="109"/>
    </row>
    <row r="34" spans="1:16" s="7" customFormat="1" ht="13.2" x14ac:dyDescent="0.3">
      <c r="A34" s="21"/>
      <c r="B34" s="15" t="s">
        <v>45</v>
      </c>
      <c r="C34" s="21"/>
      <c r="D34" s="16" t="s">
        <v>46</v>
      </c>
      <c r="E34" s="19">
        <v>128816</v>
      </c>
      <c r="F34" s="20">
        <f t="shared" si="0"/>
        <v>2.7336428288906586E-4</v>
      </c>
      <c r="G34" s="106"/>
      <c r="H34" s="107"/>
      <c r="I34" s="108"/>
      <c r="J34" s="108"/>
      <c r="K34" s="109"/>
      <c r="L34" s="109"/>
      <c r="M34" s="109"/>
      <c r="N34" s="109"/>
      <c r="O34" s="109"/>
      <c r="P34" s="109"/>
    </row>
    <row r="35" spans="1:16" s="7" customFormat="1" ht="13.2" x14ac:dyDescent="0.3">
      <c r="A35" s="21"/>
      <c r="B35" s="15" t="s">
        <v>47</v>
      </c>
      <c r="C35" s="21"/>
      <c r="D35" s="16" t="s">
        <v>48</v>
      </c>
      <c r="E35" s="19">
        <v>20403</v>
      </c>
      <c r="F35" s="20">
        <f t="shared" si="0"/>
        <v>4.3297815983927544E-5</v>
      </c>
      <c r="G35" s="106"/>
      <c r="H35" s="107"/>
      <c r="I35" s="108"/>
      <c r="J35" s="108"/>
      <c r="K35" s="109"/>
      <c r="L35" s="109"/>
      <c r="M35" s="109"/>
      <c r="N35" s="109"/>
      <c r="O35" s="109"/>
      <c r="P35" s="109"/>
    </row>
    <row r="36" spans="1:16" s="7" customFormat="1" ht="13.2" x14ac:dyDescent="0.3">
      <c r="A36" s="21"/>
      <c r="B36" s="15" t="s">
        <v>49</v>
      </c>
      <c r="C36" s="21"/>
      <c r="D36" s="16" t="s">
        <v>50</v>
      </c>
      <c r="E36" s="19">
        <v>2682572</v>
      </c>
      <c r="F36" s="20">
        <f t="shared" si="0"/>
        <v>5.6927662020112967E-3</v>
      </c>
      <c r="G36" s="106"/>
      <c r="H36" s="107"/>
      <c r="I36" s="108"/>
      <c r="J36" s="108"/>
      <c r="K36" s="109"/>
      <c r="L36" s="109"/>
      <c r="M36" s="109"/>
      <c r="N36" s="109"/>
      <c r="O36" s="109"/>
      <c r="P36" s="109"/>
    </row>
    <row r="37" spans="1:16" s="7" customFormat="1" ht="13.2" x14ac:dyDescent="0.3">
      <c r="A37" s="21"/>
      <c r="B37" s="15" t="s">
        <v>51</v>
      </c>
      <c r="C37" s="21"/>
      <c r="D37" s="16" t="s">
        <v>52</v>
      </c>
      <c r="E37" s="19">
        <v>263</v>
      </c>
      <c r="F37" s="20">
        <f t="shared" si="0"/>
        <v>5.5812015898509748E-7</v>
      </c>
      <c r="G37" s="106"/>
      <c r="H37" s="107"/>
      <c r="I37" s="108"/>
      <c r="J37" s="108"/>
      <c r="K37" s="109"/>
      <c r="L37" s="109"/>
      <c r="M37" s="109"/>
      <c r="N37" s="109"/>
      <c r="O37" s="109"/>
      <c r="P37" s="109"/>
    </row>
    <row r="38" spans="1:16" s="7" customFormat="1" ht="13.2" x14ac:dyDescent="0.25">
      <c r="A38" s="21"/>
      <c r="B38" s="27">
        <v>4117070900</v>
      </c>
      <c r="C38" s="21"/>
      <c r="D38" s="16" t="s">
        <v>53</v>
      </c>
      <c r="E38" s="19">
        <v>2563</v>
      </c>
      <c r="F38" s="20">
        <f t="shared" si="0"/>
        <v>5.4390188877521097E-6</v>
      </c>
      <c r="G38" s="106"/>
      <c r="H38" s="107"/>
      <c r="I38" s="108"/>
      <c r="J38" s="108"/>
      <c r="K38" s="109"/>
      <c r="L38" s="109"/>
      <c r="M38" s="109"/>
      <c r="N38" s="109"/>
      <c r="O38" s="109"/>
      <c r="P38" s="109"/>
    </row>
    <row r="39" spans="1:16" s="7" customFormat="1" ht="36" x14ac:dyDescent="0.3">
      <c r="A39" s="14"/>
      <c r="B39" s="28" t="s">
        <v>54</v>
      </c>
      <c r="D39" s="9" t="s">
        <v>55</v>
      </c>
      <c r="E39" s="10">
        <f>SUM(E40:E42)</f>
        <v>10422</v>
      </c>
      <c r="F39" s="11">
        <f t="shared" si="0"/>
        <v>2.2116837630960784E-5</v>
      </c>
      <c r="G39" s="106"/>
      <c r="H39" s="107"/>
      <c r="I39" s="108"/>
      <c r="J39" s="108"/>
      <c r="K39" s="109"/>
      <c r="L39" s="109"/>
      <c r="M39" s="109"/>
      <c r="N39" s="109"/>
      <c r="O39" s="109"/>
      <c r="P39" s="109"/>
    </row>
    <row r="40" spans="1:16" s="7" customFormat="1" ht="45.6" x14ac:dyDescent="0.25">
      <c r="A40" s="14"/>
      <c r="B40" s="27">
        <v>4191010100</v>
      </c>
      <c r="C40" s="21"/>
      <c r="D40" s="16" t="s">
        <v>56</v>
      </c>
      <c r="E40" s="19">
        <v>2856</v>
      </c>
      <c r="F40" s="20">
        <f t="shared" si="0"/>
        <v>6.0608029431993855E-6</v>
      </c>
      <c r="G40" s="106"/>
      <c r="H40" s="107"/>
      <c r="I40" s="108"/>
      <c r="J40" s="108"/>
      <c r="K40" s="109"/>
      <c r="L40" s="109"/>
      <c r="M40" s="109"/>
      <c r="N40" s="109"/>
      <c r="O40" s="109"/>
      <c r="P40" s="109"/>
    </row>
    <row r="41" spans="1:16" s="7" customFormat="1" ht="13.2" x14ac:dyDescent="0.25">
      <c r="A41" s="14"/>
      <c r="B41" s="27">
        <v>4191010200</v>
      </c>
      <c r="C41" s="21"/>
      <c r="D41" s="16" t="s">
        <v>57</v>
      </c>
      <c r="E41" s="19">
        <v>1881</v>
      </c>
      <c r="F41" s="20">
        <f t="shared" si="0"/>
        <v>3.9917263081785871E-6</v>
      </c>
      <c r="G41" s="106"/>
      <c r="H41" s="107"/>
      <c r="I41" s="108"/>
      <c r="J41" s="108"/>
      <c r="K41" s="109"/>
      <c r="L41" s="109"/>
      <c r="M41" s="109"/>
      <c r="N41" s="109"/>
      <c r="O41" s="109"/>
      <c r="P41" s="109"/>
    </row>
    <row r="42" spans="1:16" s="7" customFormat="1" ht="13.2" x14ac:dyDescent="0.25">
      <c r="A42" s="21"/>
      <c r="B42" s="27">
        <v>4191010300</v>
      </c>
      <c r="C42" s="21"/>
      <c r="D42" s="16" t="s">
        <v>58</v>
      </c>
      <c r="E42" s="19">
        <v>5685</v>
      </c>
      <c r="F42" s="20">
        <f t="shared" si="0"/>
        <v>1.2064308379582812E-5</v>
      </c>
      <c r="G42" s="106"/>
      <c r="H42" s="107"/>
      <c r="I42" s="108"/>
      <c r="J42" s="108"/>
      <c r="K42" s="109"/>
      <c r="L42" s="109"/>
      <c r="M42" s="109"/>
      <c r="N42" s="109"/>
      <c r="O42" s="109"/>
      <c r="P42" s="109"/>
    </row>
    <row r="43" spans="1:16" s="7" customFormat="1" ht="13.2" x14ac:dyDescent="0.3">
      <c r="A43" s="21"/>
      <c r="B43" s="26"/>
      <c r="D43" s="9" t="s">
        <v>59</v>
      </c>
      <c r="E43" s="10">
        <f>+E44</f>
        <v>14111231</v>
      </c>
      <c r="F43" s="11">
        <f t="shared" si="0"/>
        <v>2.9945864977929417E-2</v>
      </c>
      <c r="G43" s="106"/>
      <c r="H43" s="107"/>
      <c r="I43" s="108"/>
      <c r="J43" s="108"/>
      <c r="K43" s="109"/>
      <c r="L43" s="109"/>
      <c r="M43" s="109"/>
      <c r="N43" s="109"/>
      <c r="O43" s="109"/>
      <c r="P43" s="109"/>
    </row>
    <row r="44" spans="1:16" s="7" customFormat="1" ht="13.2" x14ac:dyDescent="0.3">
      <c r="A44" s="21"/>
      <c r="B44" s="26"/>
      <c r="D44" s="9" t="s">
        <v>60</v>
      </c>
      <c r="E44" s="10">
        <f>+E47+E45</f>
        <v>14111231</v>
      </c>
      <c r="F44" s="11">
        <f t="shared" si="0"/>
        <v>2.9945864977929417E-2</v>
      </c>
      <c r="G44" s="106"/>
      <c r="H44" s="107"/>
      <c r="I44" s="108"/>
      <c r="J44" s="108"/>
      <c r="K44" s="109"/>
      <c r="L44" s="109"/>
      <c r="M44" s="109"/>
      <c r="N44" s="109"/>
      <c r="O44" s="109"/>
      <c r="P44" s="109"/>
    </row>
    <row r="45" spans="1:16" s="7" customFormat="1" ht="13.2" x14ac:dyDescent="0.3">
      <c r="A45" s="21"/>
      <c r="B45" s="26"/>
      <c r="D45" s="9" t="s">
        <v>61</v>
      </c>
      <c r="E45" s="10">
        <v>0</v>
      </c>
      <c r="F45" s="11">
        <f t="shared" si="0"/>
        <v>0</v>
      </c>
      <c r="G45" s="106"/>
      <c r="H45" s="107"/>
      <c r="I45" s="108"/>
      <c r="J45" s="108"/>
      <c r="K45" s="109"/>
      <c r="L45" s="109"/>
      <c r="M45" s="109"/>
      <c r="N45" s="109"/>
      <c r="O45" s="109"/>
      <c r="P45" s="109"/>
    </row>
    <row r="46" spans="1:16" s="29" customFormat="1" ht="22.8" x14ac:dyDescent="0.3">
      <c r="B46" s="15"/>
      <c r="D46" s="30" t="s">
        <v>62</v>
      </c>
      <c r="E46" s="31">
        <v>0</v>
      </c>
      <c r="F46" s="32">
        <f t="shared" si="0"/>
        <v>0</v>
      </c>
      <c r="G46" s="110"/>
      <c r="H46" s="111"/>
      <c r="I46" s="112"/>
      <c r="J46" s="112"/>
      <c r="K46" s="113"/>
      <c r="L46" s="113"/>
      <c r="M46" s="113"/>
      <c r="N46" s="113"/>
      <c r="O46" s="113"/>
      <c r="P46" s="113"/>
    </row>
    <row r="47" spans="1:16" s="7" customFormat="1" ht="13.2" x14ac:dyDescent="0.3">
      <c r="A47" s="14"/>
      <c r="B47" s="26"/>
      <c r="D47" s="9" t="s">
        <v>63</v>
      </c>
      <c r="E47" s="10">
        <f>SUM(E48:E50)</f>
        <v>14111231</v>
      </c>
      <c r="F47" s="11">
        <f t="shared" si="0"/>
        <v>2.9945864977929417E-2</v>
      </c>
      <c r="G47" s="106"/>
      <c r="H47" s="107"/>
      <c r="I47" s="108"/>
      <c r="J47" s="108"/>
      <c r="K47" s="109"/>
      <c r="L47" s="109"/>
      <c r="M47" s="109"/>
      <c r="N47" s="109"/>
      <c r="O47" s="109"/>
      <c r="P47" s="109"/>
    </row>
    <row r="48" spans="1:16" s="7" customFormat="1" ht="13.2" x14ac:dyDescent="0.25">
      <c r="A48" s="14"/>
      <c r="B48" s="27">
        <v>4131020203</v>
      </c>
      <c r="C48" s="21"/>
      <c r="D48" s="16" t="s">
        <v>64</v>
      </c>
      <c r="E48" s="19">
        <v>14094283</v>
      </c>
      <c r="F48" s="20">
        <f t="shared" si="0"/>
        <v>2.990989912068805E-2</v>
      </c>
      <c r="G48" s="106"/>
      <c r="H48" s="107"/>
      <c r="I48" s="108"/>
      <c r="J48" s="108"/>
      <c r="K48" s="109"/>
      <c r="L48" s="109"/>
      <c r="M48" s="109"/>
      <c r="N48" s="109"/>
      <c r="O48" s="109"/>
      <c r="P48" s="109"/>
    </row>
    <row r="49" spans="1:16" s="7" customFormat="1" ht="13.2" x14ac:dyDescent="0.25">
      <c r="A49" s="14"/>
      <c r="B49" s="27">
        <v>4131020237</v>
      </c>
      <c r="C49" s="33"/>
      <c r="D49" s="16" t="s">
        <v>65</v>
      </c>
      <c r="E49" s="19">
        <v>16948</v>
      </c>
      <c r="F49" s="20">
        <f t="shared" si="0"/>
        <v>3.5965857241366663E-5</v>
      </c>
      <c r="G49" s="106"/>
      <c r="H49" s="107"/>
      <c r="I49" s="108"/>
      <c r="J49" s="108"/>
      <c r="K49" s="109"/>
      <c r="L49" s="109"/>
      <c r="M49" s="109"/>
      <c r="N49" s="109"/>
      <c r="O49" s="109"/>
      <c r="P49" s="109"/>
    </row>
    <row r="50" spans="1:16" s="7" customFormat="1" ht="22.8" x14ac:dyDescent="0.3">
      <c r="A50" s="14"/>
      <c r="B50" s="34"/>
      <c r="C50" s="33"/>
      <c r="D50" s="16" t="s">
        <v>66</v>
      </c>
      <c r="E50" s="19">
        <v>0</v>
      </c>
      <c r="F50" s="20">
        <f t="shared" si="0"/>
        <v>0</v>
      </c>
      <c r="G50" s="106"/>
      <c r="H50" s="107"/>
      <c r="I50" s="108"/>
      <c r="J50" s="108"/>
      <c r="K50" s="109"/>
      <c r="L50" s="109"/>
      <c r="M50" s="109"/>
      <c r="N50" s="109"/>
      <c r="O50" s="109"/>
      <c r="P50" s="109"/>
    </row>
    <row r="51" spans="1:16" s="7" customFormat="1" ht="13.2" x14ac:dyDescent="0.3">
      <c r="A51" s="14"/>
      <c r="B51" s="12"/>
      <c r="C51" s="13"/>
      <c r="D51" s="9" t="s">
        <v>67</v>
      </c>
      <c r="E51" s="35">
        <f>E52</f>
        <v>11</v>
      </c>
      <c r="F51" s="11">
        <f t="shared" si="0"/>
        <v>2.3343428702798754E-8</v>
      </c>
      <c r="G51" s="106"/>
      <c r="H51" s="107"/>
      <c r="I51" s="108"/>
      <c r="J51" s="108"/>
      <c r="K51" s="109"/>
      <c r="L51" s="109"/>
      <c r="M51" s="109"/>
      <c r="N51" s="109"/>
      <c r="O51" s="109"/>
      <c r="P51" s="109"/>
    </row>
    <row r="52" spans="1:16" s="7" customFormat="1" ht="13.2" x14ac:dyDescent="0.25">
      <c r="A52" s="14"/>
      <c r="B52" s="27">
        <v>4192030000</v>
      </c>
      <c r="C52" s="33"/>
      <c r="D52" s="16" t="s">
        <v>67</v>
      </c>
      <c r="E52" s="19">
        <v>11</v>
      </c>
      <c r="F52" s="20">
        <f t="shared" si="0"/>
        <v>2.3343428702798754E-8</v>
      </c>
      <c r="G52" s="106"/>
      <c r="H52" s="107"/>
      <c r="I52" s="108"/>
      <c r="J52" s="108"/>
      <c r="K52" s="109"/>
      <c r="L52" s="109"/>
      <c r="M52" s="109"/>
      <c r="N52" s="109"/>
      <c r="O52" s="109"/>
      <c r="P52" s="109"/>
    </row>
    <row r="53" spans="1:16" s="7" customFormat="1" ht="13.2" x14ac:dyDescent="0.3">
      <c r="A53" s="21"/>
      <c r="B53" s="26"/>
      <c r="C53" s="36"/>
      <c r="D53" s="9" t="s">
        <v>68</v>
      </c>
      <c r="E53" s="10">
        <f>E54+E227+E304+E291</f>
        <v>1748366323</v>
      </c>
      <c r="F53" s="11">
        <f t="shared" si="0"/>
        <v>3.71026041884772</v>
      </c>
      <c r="G53" s="106"/>
      <c r="H53" s="107"/>
      <c r="I53" s="108"/>
      <c r="J53" s="108"/>
      <c r="K53" s="109"/>
      <c r="L53" s="109"/>
      <c r="M53" s="109"/>
      <c r="N53" s="109"/>
      <c r="O53" s="109"/>
      <c r="P53" s="109"/>
    </row>
    <row r="54" spans="1:16" s="7" customFormat="1" ht="13.2" x14ac:dyDescent="0.3">
      <c r="A54" s="21"/>
      <c r="B54" s="26"/>
      <c r="C54" s="36"/>
      <c r="D54" s="9" t="s">
        <v>69</v>
      </c>
      <c r="E54" s="10">
        <f>E55+E66+E84+E98+E101+E110+E120+E143+E151+E154+E225</f>
        <v>1657978187</v>
      </c>
      <c r="F54" s="11">
        <f t="shared" si="0"/>
        <v>3.5184450544572767</v>
      </c>
      <c r="G54" s="106"/>
      <c r="H54" s="107"/>
      <c r="I54" s="108"/>
      <c r="J54" s="108"/>
      <c r="K54" s="109"/>
      <c r="L54" s="109"/>
      <c r="M54" s="109"/>
      <c r="N54" s="109"/>
      <c r="O54" s="109"/>
      <c r="P54" s="109"/>
    </row>
    <row r="55" spans="1:16" s="7" customFormat="1" ht="13.2" x14ac:dyDescent="0.3">
      <c r="A55" s="14"/>
      <c r="B55" s="23"/>
      <c r="D55" s="9" t="s">
        <v>70</v>
      </c>
      <c r="E55" s="10">
        <f>SUM(E56:E65)</f>
        <v>4200271</v>
      </c>
      <c r="F55" s="11">
        <f t="shared" si="0"/>
        <v>8.9135206019030216E-3</v>
      </c>
      <c r="G55" s="106"/>
      <c r="H55" s="107"/>
      <c r="I55" s="108"/>
      <c r="J55" s="108"/>
      <c r="K55" s="109"/>
      <c r="L55" s="109"/>
      <c r="M55" s="109"/>
      <c r="N55" s="109"/>
      <c r="O55" s="109"/>
      <c r="P55" s="109"/>
    </row>
    <row r="56" spans="1:16" s="7" customFormat="1" ht="13.2" x14ac:dyDescent="0.3">
      <c r="A56" s="14"/>
      <c r="B56" s="37">
        <v>4143010103</v>
      </c>
      <c r="C56" s="38"/>
      <c r="D56" s="39" t="s">
        <v>71</v>
      </c>
      <c r="E56" s="18">
        <v>5</v>
      </c>
      <c r="F56" s="20">
        <f t="shared" si="0"/>
        <v>1.061064941036307E-8</v>
      </c>
      <c r="G56" s="106"/>
      <c r="H56" s="107"/>
      <c r="I56" s="108"/>
      <c r="J56" s="108"/>
      <c r="K56" s="109"/>
      <c r="L56" s="109"/>
      <c r="M56" s="109"/>
      <c r="N56" s="109"/>
      <c r="O56" s="109"/>
      <c r="P56" s="109"/>
    </row>
    <row r="57" spans="1:16" s="7" customFormat="1" ht="13.2" x14ac:dyDescent="0.25">
      <c r="A57" s="40"/>
      <c r="B57" s="27">
        <v>4143010104</v>
      </c>
      <c r="C57" s="21"/>
      <c r="D57" s="39" t="s">
        <v>72</v>
      </c>
      <c r="E57" s="19">
        <v>377</v>
      </c>
      <c r="F57" s="20">
        <f t="shared" si="0"/>
        <v>8.0004296554137546E-7</v>
      </c>
      <c r="G57" s="106"/>
      <c r="H57" s="107"/>
      <c r="I57" s="108"/>
      <c r="J57" s="108"/>
      <c r="K57" s="109"/>
      <c r="L57" s="109"/>
      <c r="M57" s="109"/>
      <c r="N57" s="109"/>
      <c r="O57" s="109"/>
      <c r="P57" s="109"/>
    </row>
    <row r="58" spans="1:16" s="7" customFormat="1" ht="13.2" x14ac:dyDescent="0.3">
      <c r="A58" s="14"/>
      <c r="B58" s="41">
        <v>4143010101</v>
      </c>
      <c r="C58" s="42"/>
      <c r="D58" s="39" t="s">
        <v>73</v>
      </c>
      <c r="E58" s="17">
        <v>0</v>
      </c>
      <c r="F58" s="43">
        <f t="shared" si="0"/>
        <v>0</v>
      </c>
      <c r="G58" s="114"/>
      <c r="H58" s="115"/>
      <c r="I58" s="116"/>
      <c r="J58" s="116"/>
      <c r="K58" s="109"/>
      <c r="L58" s="109"/>
      <c r="M58" s="109"/>
      <c r="N58" s="109"/>
      <c r="O58" s="109"/>
      <c r="P58" s="109"/>
    </row>
    <row r="59" spans="1:16" s="7" customFormat="1" ht="13.2" x14ac:dyDescent="0.25">
      <c r="A59" s="14"/>
      <c r="B59" s="44">
        <v>4143010108</v>
      </c>
      <c r="D59" s="39" t="s">
        <v>74</v>
      </c>
      <c r="E59" s="18">
        <v>288418</v>
      </c>
      <c r="F59" s="20">
        <f t="shared" si="0"/>
        <v>6.1206045632761924E-4</v>
      </c>
      <c r="G59" s="106"/>
      <c r="H59" s="107"/>
      <c r="I59" s="108"/>
      <c r="J59" s="108"/>
      <c r="K59" s="109"/>
      <c r="L59" s="109"/>
      <c r="M59" s="109"/>
      <c r="N59" s="109"/>
      <c r="O59" s="109"/>
      <c r="P59" s="109"/>
    </row>
    <row r="60" spans="1:16" s="7" customFormat="1" ht="13.2" x14ac:dyDescent="0.25">
      <c r="A60" s="14"/>
      <c r="B60" s="27">
        <v>4143010109</v>
      </c>
      <c r="C60" s="21"/>
      <c r="D60" s="39" t="s">
        <v>75</v>
      </c>
      <c r="E60" s="19">
        <v>1719549</v>
      </c>
      <c r="F60" s="20">
        <f t="shared" si="0"/>
        <v>3.6491063165880813E-3</v>
      </c>
      <c r="G60" s="106"/>
      <c r="H60" s="107"/>
      <c r="I60" s="108"/>
      <c r="J60" s="108"/>
      <c r="K60" s="109"/>
      <c r="L60" s="109"/>
      <c r="M60" s="109"/>
      <c r="N60" s="109"/>
      <c r="O60" s="109"/>
      <c r="P60" s="109"/>
    </row>
    <row r="61" spans="1:16" s="7" customFormat="1" ht="13.2" x14ac:dyDescent="0.25">
      <c r="A61" s="14"/>
      <c r="B61" s="27">
        <v>4143010110</v>
      </c>
      <c r="C61" s="21"/>
      <c r="D61" s="39" t="s">
        <v>76</v>
      </c>
      <c r="E61" s="19">
        <v>108414</v>
      </c>
      <c r="F61" s="20">
        <f t="shared" si="0"/>
        <v>2.3006858903502038E-4</v>
      </c>
      <c r="G61" s="106"/>
      <c r="H61" s="107"/>
      <c r="I61" s="108"/>
      <c r="J61" s="108"/>
      <c r="K61" s="109"/>
      <c r="L61" s="109"/>
      <c r="M61" s="109"/>
      <c r="N61" s="109"/>
      <c r="O61" s="109"/>
      <c r="P61" s="109"/>
    </row>
    <row r="62" spans="1:16" s="7" customFormat="1" ht="13.2" x14ac:dyDescent="0.25">
      <c r="A62" s="14"/>
      <c r="B62" s="27">
        <v>4143010111</v>
      </c>
      <c r="C62" s="21"/>
      <c r="D62" s="39" t="s">
        <v>77</v>
      </c>
      <c r="E62" s="19">
        <v>165180</v>
      </c>
      <c r="F62" s="20">
        <f t="shared" si="0"/>
        <v>3.5053341392075437E-4</v>
      </c>
      <c r="G62" s="106"/>
      <c r="H62" s="107"/>
      <c r="I62" s="108"/>
      <c r="J62" s="108"/>
      <c r="K62" s="109"/>
      <c r="L62" s="109"/>
      <c r="M62" s="109"/>
      <c r="N62" s="109"/>
      <c r="O62" s="109"/>
      <c r="P62" s="109"/>
    </row>
    <row r="63" spans="1:16" s="7" customFormat="1" ht="13.2" x14ac:dyDescent="0.25">
      <c r="A63" s="14"/>
      <c r="B63" s="27">
        <v>4143010112</v>
      </c>
      <c r="C63" s="21"/>
      <c r="D63" s="39" t="s">
        <v>78</v>
      </c>
      <c r="E63" s="19">
        <v>191034</v>
      </c>
      <c r="F63" s="20">
        <f t="shared" si="0"/>
        <v>4.0539895989185975E-4</v>
      </c>
      <c r="G63" s="106"/>
      <c r="H63" s="107"/>
      <c r="I63" s="108"/>
      <c r="J63" s="108"/>
      <c r="K63" s="109"/>
      <c r="L63" s="109"/>
      <c r="M63" s="109"/>
      <c r="N63" s="109"/>
      <c r="O63" s="109"/>
      <c r="P63" s="109"/>
    </row>
    <row r="64" spans="1:16" s="7" customFormat="1" ht="13.2" x14ac:dyDescent="0.25">
      <c r="A64" s="21"/>
      <c r="B64" s="27">
        <v>4143010114</v>
      </c>
      <c r="C64" s="45"/>
      <c r="D64" s="39" t="s">
        <v>79</v>
      </c>
      <c r="E64" s="19">
        <v>1125674</v>
      </c>
      <c r="F64" s="20">
        <f t="shared" si="0"/>
        <v>2.3888264328722078E-3</v>
      </c>
      <c r="G64" s="106"/>
      <c r="H64" s="107"/>
      <c r="I64" s="108"/>
      <c r="J64" s="108"/>
      <c r="K64" s="109"/>
      <c r="L64" s="109"/>
      <c r="M64" s="109"/>
      <c r="N64" s="109"/>
      <c r="O64" s="109"/>
      <c r="P64" s="109"/>
    </row>
    <row r="65" spans="1:16" s="7" customFormat="1" ht="13.2" x14ac:dyDescent="0.25">
      <c r="A65" s="21"/>
      <c r="B65" s="27">
        <v>4143010115</v>
      </c>
      <c r="C65" s="45"/>
      <c r="D65" s="39" t="s">
        <v>80</v>
      </c>
      <c r="E65" s="19">
        <v>601620</v>
      </c>
      <c r="F65" s="20">
        <f t="shared" si="0"/>
        <v>1.276715779652526E-3</v>
      </c>
      <c r="G65" s="106"/>
      <c r="H65" s="107"/>
      <c r="I65" s="108"/>
      <c r="J65" s="108"/>
      <c r="K65" s="109"/>
      <c r="L65" s="109"/>
      <c r="M65" s="109"/>
      <c r="N65" s="109"/>
      <c r="O65" s="109"/>
      <c r="P65" s="109"/>
    </row>
    <row r="66" spans="1:16" s="7" customFormat="1" ht="13.2" x14ac:dyDescent="0.3">
      <c r="A66" s="21"/>
      <c r="B66" s="26"/>
      <c r="C66" s="45"/>
      <c r="D66" s="9" t="s">
        <v>81</v>
      </c>
      <c r="E66" s="10">
        <f>SUM(E67:E83)</f>
        <v>84640295</v>
      </c>
      <c r="F66" s="11">
        <f t="shared" si="0"/>
        <v>0.17961769924694126</v>
      </c>
      <c r="G66" s="106"/>
      <c r="H66" s="107"/>
      <c r="I66" s="108"/>
      <c r="J66" s="108"/>
      <c r="K66" s="109"/>
      <c r="L66" s="109"/>
      <c r="M66" s="109"/>
      <c r="N66" s="109"/>
      <c r="O66" s="109"/>
      <c r="P66" s="109"/>
    </row>
    <row r="67" spans="1:16" s="7" customFormat="1" ht="13.2" x14ac:dyDescent="0.25">
      <c r="A67" s="21"/>
      <c r="B67" s="46">
        <v>4143010201</v>
      </c>
      <c r="C67" s="42"/>
      <c r="D67" s="39" t="s">
        <v>82</v>
      </c>
      <c r="E67" s="31">
        <v>149681</v>
      </c>
      <c r="F67" s="43">
        <f t="shared" si="0"/>
        <v>3.1764252287851098E-4</v>
      </c>
      <c r="G67" s="114"/>
      <c r="H67" s="115"/>
      <c r="I67" s="116"/>
      <c r="J67" s="116"/>
      <c r="K67" s="109"/>
      <c r="L67" s="109"/>
      <c r="M67" s="109"/>
      <c r="N67" s="109"/>
      <c r="O67" s="109"/>
      <c r="P67" s="109"/>
    </row>
    <row r="68" spans="1:16" s="7" customFormat="1" ht="13.2" x14ac:dyDescent="0.25">
      <c r="A68" s="21"/>
      <c r="B68" s="27">
        <v>4143010202</v>
      </c>
      <c r="C68" s="21"/>
      <c r="D68" s="39" t="s">
        <v>83</v>
      </c>
      <c r="E68" s="47">
        <v>49513216</v>
      </c>
      <c r="F68" s="43">
        <f t="shared" si="0"/>
        <v>0.10507347523111588</v>
      </c>
      <c r="G68" s="106"/>
      <c r="H68" s="107"/>
      <c r="I68" s="108"/>
      <c r="J68" s="108"/>
      <c r="K68" s="109"/>
      <c r="L68" s="109"/>
      <c r="M68" s="109"/>
      <c r="N68" s="109"/>
      <c r="O68" s="109"/>
      <c r="P68" s="109"/>
    </row>
    <row r="69" spans="1:16" s="7" customFormat="1" ht="13.2" x14ac:dyDescent="0.25">
      <c r="A69" s="21"/>
      <c r="B69" s="27">
        <v>4143010203</v>
      </c>
      <c r="C69" s="21"/>
      <c r="D69" s="39" t="s">
        <v>84</v>
      </c>
      <c r="E69" s="47">
        <v>23595758</v>
      </c>
      <c r="F69" s="43">
        <f t="shared" si="0"/>
        <v>5.0073263141953941E-2</v>
      </c>
      <c r="G69" s="106"/>
      <c r="H69" s="107"/>
      <c r="I69" s="108"/>
      <c r="J69" s="108"/>
      <c r="K69" s="109"/>
      <c r="L69" s="109"/>
      <c r="M69" s="109"/>
      <c r="N69" s="109"/>
      <c r="O69" s="109"/>
      <c r="P69" s="109"/>
    </row>
    <row r="70" spans="1:16" s="7" customFormat="1" ht="13.2" x14ac:dyDescent="0.25">
      <c r="A70" s="21"/>
      <c r="B70" s="27">
        <v>4143010204</v>
      </c>
      <c r="C70" s="21"/>
      <c r="D70" s="39" t="s">
        <v>85</v>
      </c>
      <c r="E70" s="47">
        <v>1075290</v>
      </c>
      <c r="F70" s="43">
        <f t="shared" si="0"/>
        <v>2.2819050408938611E-3</v>
      </c>
      <c r="G70" s="106"/>
      <c r="H70" s="107"/>
      <c r="I70" s="108"/>
      <c r="J70" s="108"/>
      <c r="K70" s="109"/>
      <c r="L70" s="109"/>
      <c r="M70" s="109"/>
      <c r="N70" s="109"/>
      <c r="O70" s="109"/>
      <c r="P70" s="109"/>
    </row>
    <row r="71" spans="1:16" s="7" customFormat="1" ht="13.2" x14ac:dyDescent="0.25">
      <c r="A71" s="21"/>
      <c r="B71" s="27">
        <v>4143010207</v>
      </c>
      <c r="C71" s="21"/>
      <c r="D71" s="39" t="s">
        <v>86</v>
      </c>
      <c r="E71" s="47">
        <v>3899524</v>
      </c>
      <c r="F71" s="43">
        <f t="shared" si="0"/>
        <v>8.275296406259328E-3</v>
      </c>
      <c r="G71" s="106"/>
      <c r="H71" s="107"/>
      <c r="I71" s="108"/>
      <c r="J71" s="108"/>
      <c r="K71" s="109"/>
      <c r="L71" s="109"/>
      <c r="M71" s="109"/>
      <c r="N71" s="109"/>
      <c r="O71" s="109"/>
      <c r="P71" s="109"/>
    </row>
    <row r="72" spans="1:16" s="7" customFormat="1" ht="13.2" x14ac:dyDescent="0.25">
      <c r="A72" s="21"/>
      <c r="B72" s="27">
        <v>4143010210</v>
      </c>
      <c r="C72" s="21"/>
      <c r="D72" s="39" t="s">
        <v>87</v>
      </c>
      <c r="E72" s="47">
        <v>477300</v>
      </c>
      <c r="F72" s="43">
        <f t="shared" si="0"/>
        <v>1.0128925927132587E-3</v>
      </c>
      <c r="G72" s="106"/>
      <c r="H72" s="107"/>
      <c r="I72" s="108"/>
      <c r="J72" s="108"/>
      <c r="K72" s="109"/>
      <c r="L72" s="109"/>
      <c r="M72" s="109"/>
      <c r="N72" s="109"/>
      <c r="O72" s="109"/>
      <c r="P72" s="109"/>
    </row>
    <row r="73" spans="1:16" s="7" customFormat="1" ht="13.2" x14ac:dyDescent="0.25">
      <c r="A73" s="14"/>
      <c r="B73" s="27">
        <v>4143010211</v>
      </c>
      <c r="C73" s="21"/>
      <c r="D73" s="39" t="s">
        <v>88</v>
      </c>
      <c r="E73" s="47">
        <v>61755</v>
      </c>
      <c r="F73" s="43">
        <f t="shared" si="0"/>
        <v>1.3105213086739428E-4</v>
      </c>
      <c r="G73" s="106"/>
      <c r="H73" s="107"/>
      <c r="I73" s="108"/>
      <c r="J73" s="108"/>
      <c r="K73" s="109"/>
      <c r="L73" s="109"/>
      <c r="M73" s="109"/>
      <c r="N73" s="109"/>
      <c r="O73" s="109"/>
      <c r="P73" s="109"/>
    </row>
    <row r="74" spans="1:16" s="7" customFormat="1" ht="13.2" x14ac:dyDescent="0.25">
      <c r="A74" s="14"/>
      <c r="B74" s="27">
        <v>4143010213</v>
      </c>
      <c r="C74" s="21"/>
      <c r="D74" s="39" t="s">
        <v>89</v>
      </c>
      <c r="E74" s="47">
        <v>336042</v>
      </c>
      <c r="F74" s="43">
        <f t="shared" si="0"/>
        <v>7.1312476983144543E-4</v>
      </c>
      <c r="G74" s="106"/>
      <c r="H74" s="107"/>
      <c r="I74" s="108"/>
      <c r="J74" s="108"/>
      <c r="K74" s="109"/>
      <c r="L74" s="109"/>
      <c r="M74" s="109"/>
      <c r="N74" s="109"/>
      <c r="O74" s="109"/>
      <c r="P74" s="109"/>
    </row>
    <row r="75" spans="1:16" s="7" customFormat="1" ht="13.2" x14ac:dyDescent="0.25">
      <c r="A75" s="14"/>
      <c r="B75" s="27">
        <v>4143010215</v>
      </c>
      <c r="C75" s="21"/>
      <c r="D75" s="39" t="s">
        <v>90</v>
      </c>
      <c r="E75" s="47">
        <v>478170</v>
      </c>
      <c r="F75" s="43">
        <f t="shared" si="0"/>
        <v>1.0147388457106619E-3</v>
      </c>
      <c r="G75" s="106"/>
      <c r="H75" s="107"/>
      <c r="I75" s="108"/>
      <c r="J75" s="108"/>
      <c r="K75" s="109"/>
      <c r="L75" s="109"/>
      <c r="M75" s="109"/>
      <c r="N75" s="109"/>
      <c r="O75" s="109"/>
      <c r="P75" s="109"/>
    </row>
    <row r="76" spans="1:16" s="7" customFormat="1" ht="13.2" x14ac:dyDescent="0.25">
      <c r="A76" s="14"/>
      <c r="B76" s="27">
        <v>4143010216</v>
      </c>
      <c r="C76" s="21"/>
      <c r="D76" s="39" t="s">
        <v>91</v>
      </c>
      <c r="E76" s="47">
        <v>1585920</v>
      </c>
      <c r="F76" s="43">
        <f t="shared" si="0"/>
        <v>3.3655282225766E-3</v>
      </c>
      <c r="G76" s="106"/>
      <c r="H76" s="107"/>
      <c r="I76" s="108"/>
      <c r="J76" s="108"/>
      <c r="K76" s="109"/>
      <c r="L76" s="109"/>
      <c r="M76" s="109"/>
      <c r="N76" s="109"/>
      <c r="O76" s="109"/>
      <c r="P76" s="109"/>
    </row>
    <row r="77" spans="1:16" s="7" customFormat="1" ht="13.2" x14ac:dyDescent="0.25">
      <c r="A77" s="14"/>
      <c r="B77" s="27">
        <v>4143010217</v>
      </c>
      <c r="C77" s="21"/>
      <c r="D77" s="39" t="s">
        <v>92</v>
      </c>
      <c r="E77" s="47">
        <v>214</v>
      </c>
      <c r="F77" s="43">
        <f t="shared" si="0"/>
        <v>4.5413579476353943E-7</v>
      </c>
      <c r="G77" s="106"/>
      <c r="H77" s="107"/>
      <c r="I77" s="108"/>
      <c r="J77" s="108"/>
      <c r="K77" s="109"/>
      <c r="L77" s="109"/>
      <c r="M77" s="109"/>
      <c r="N77" s="109"/>
      <c r="O77" s="109"/>
      <c r="P77" s="109"/>
    </row>
    <row r="78" spans="1:16" s="7" customFormat="1" ht="13.2" x14ac:dyDescent="0.25">
      <c r="A78" s="14"/>
      <c r="B78" s="27">
        <v>4143010218</v>
      </c>
      <c r="C78" s="21"/>
      <c r="D78" s="39" t="s">
        <v>93</v>
      </c>
      <c r="E78" s="47">
        <v>3442663</v>
      </c>
      <c r="F78" s="43">
        <f t="shared" si="0"/>
        <v>7.3057780262057517E-3</v>
      </c>
      <c r="G78" s="106"/>
      <c r="H78" s="107"/>
      <c r="I78" s="108"/>
      <c r="J78" s="108"/>
      <c r="K78" s="109"/>
      <c r="L78" s="109"/>
      <c r="M78" s="109"/>
      <c r="N78" s="109"/>
      <c r="O78" s="109"/>
      <c r="P78" s="109"/>
    </row>
    <row r="79" spans="1:16" s="7" customFormat="1" ht="13.2" x14ac:dyDescent="0.25">
      <c r="A79" s="14"/>
      <c r="B79" s="27">
        <v>4143010219</v>
      </c>
      <c r="C79" s="21"/>
      <c r="D79" s="39" t="s">
        <v>94</v>
      </c>
      <c r="E79" s="47">
        <v>22480</v>
      </c>
      <c r="F79" s="43">
        <f t="shared" ref="F79:F142" si="2">E79*$F$9/$E$9</f>
        <v>4.7705479748992362E-5</v>
      </c>
      <c r="G79" s="106"/>
      <c r="H79" s="107"/>
      <c r="I79" s="108"/>
      <c r="J79" s="108"/>
      <c r="K79" s="109"/>
      <c r="L79" s="109"/>
      <c r="M79" s="109"/>
      <c r="N79" s="109"/>
      <c r="O79" s="109"/>
      <c r="P79" s="109"/>
    </row>
    <row r="80" spans="1:16" s="7" customFormat="1" ht="13.2" x14ac:dyDescent="0.3">
      <c r="A80" s="21"/>
      <c r="B80" s="41" t="s">
        <v>95</v>
      </c>
      <c r="C80" s="42"/>
      <c r="D80" s="39" t="s">
        <v>96</v>
      </c>
      <c r="E80" s="31">
        <v>0</v>
      </c>
      <c r="F80" s="43">
        <f t="shared" si="2"/>
        <v>0</v>
      </c>
      <c r="G80" s="114"/>
      <c r="H80" s="115"/>
      <c r="I80" s="116"/>
      <c r="J80" s="116"/>
      <c r="K80" s="109"/>
      <c r="L80" s="109"/>
      <c r="M80" s="109"/>
      <c r="N80" s="109"/>
      <c r="O80" s="109"/>
      <c r="P80" s="109"/>
    </row>
    <row r="81" spans="1:16" s="7" customFormat="1" ht="13.2" x14ac:dyDescent="0.3">
      <c r="A81" s="14"/>
      <c r="B81" s="41">
        <v>4143010224</v>
      </c>
      <c r="C81" s="42"/>
      <c r="D81" s="39" t="s">
        <v>97</v>
      </c>
      <c r="E81" s="31">
        <v>0</v>
      </c>
      <c r="F81" s="43">
        <f t="shared" si="2"/>
        <v>0</v>
      </c>
      <c r="G81" s="114"/>
      <c r="H81" s="115"/>
      <c r="I81" s="116"/>
      <c r="J81" s="116"/>
      <c r="K81" s="109"/>
      <c r="L81" s="109"/>
      <c r="M81" s="109"/>
      <c r="N81" s="109"/>
      <c r="O81" s="109"/>
      <c r="P81" s="109"/>
    </row>
    <row r="82" spans="1:16" s="21" customFormat="1" ht="13.2" x14ac:dyDescent="0.3">
      <c r="A82" s="14"/>
      <c r="B82" s="48"/>
      <c r="C82" s="49"/>
      <c r="D82" s="39" t="s">
        <v>98</v>
      </c>
      <c r="E82" s="31">
        <v>0</v>
      </c>
      <c r="F82" s="43">
        <f t="shared" si="2"/>
        <v>0</v>
      </c>
      <c r="G82" s="114"/>
      <c r="H82" s="115"/>
      <c r="I82" s="116"/>
      <c r="J82" s="116"/>
      <c r="K82" s="109"/>
      <c r="L82" s="109"/>
      <c r="M82" s="109"/>
      <c r="N82" s="109"/>
      <c r="O82" s="109"/>
      <c r="P82" s="109"/>
    </row>
    <row r="83" spans="1:16" s="7" customFormat="1" ht="13.2" x14ac:dyDescent="0.25">
      <c r="A83" s="14"/>
      <c r="B83" s="44">
        <v>4143010225</v>
      </c>
      <c r="D83" s="39" t="s">
        <v>99</v>
      </c>
      <c r="E83" s="31">
        <v>2282</v>
      </c>
      <c r="F83" s="43">
        <f t="shared" si="2"/>
        <v>4.8427003908897049E-6</v>
      </c>
      <c r="G83" s="106"/>
      <c r="H83" s="107"/>
      <c r="I83" s="108"/>
      <c r="J83" s="108"/>
      <c r="K83" s="109"/>
      <c r="L83" s="109"/>
      <c r="M83" s="109"/>
      <c r="N83" s="109"/>
      <c r="O83" s="109"/>
      <c r="P83" s="109"/>
    </row>
    <row r="84" spans="1:16" s="7" customFormat="1" ht="13.2" x14ac:dyDescent="0.3">
      <c r="A84" s="21"/>
      <c r="B84" s="26"/>
      <c r="D84" s="9" t="s">
        <v>100</v>
      </c>
      <c r="E84" s="10">
        <f>SUM(E85:E97)</f>
        <v>1239058859</v>
      </c>
      <c r="F84" s="11">
        <f t="shared" si="2"/>
        <v>2.6294438303306977</v>
      </c>
      <c r="G84" s="106"/>
      <c r="H84" s="107"/>
      <c r="I84" s="108"/>
      <c r="J84" s="108"/>
      <c r="K84" s="109"/>
      <c r="L84" s="109"/>
      <c r="M84" s="109"/>
      <c r="N84" s="109"/>
      <c r="O84" s="109"/>
      <c r="P84" s="109"/>
    </row>
    <row r="85" spans="1:16" s="7" customFormat="1" ht="13.2" x14ac:dyDescent="0.25">
      <c r="A85" s="21"/>
      <c r="B85" s="44">
        <v>4143010301</v>
      </c>
      <c r="D85" s="39" t="s">
        <v>87</v>
      </c>
      <c r="E85" s="31">
        <v>252854862</v>
      </c>
      <c r="F85" s="43">
        <f t="shared" si="2"/>
        <v>0.53659085847754706</v>
      </c>
      <c r="G85" s="106"/>
      <c r="H85" s="107"/>
      <c r="I85" s="108"/>
      <c r="J85" s="108"/>
      <c r="K85" s="109"/>
      <c r="L85" s="109"/>
      <c r="M85" s="109"/>
      <c r="N85" s="109"/>
      <c r="O85" s="109"/>
      <c r="P85" s="109"/>
    </row>
    <row r="86" spans="1:16" s="7" customFormat="1" ht="13.2" x14ac:dyDescent="0.25">
      <c r="A86" s="14"/>
      <c r="B86" s="44">
        <v>4143010302</v>
      </c>
      <c r="D86" s="39" t="s">
        <v>101</v>
      </c>
      <c r="E86" s="31">
        <v>850329180</v>
      </c>
      <c r="F86" s="43">
        <f t="shared" si="2"/>
        <v>1.8045089624763027</v>
      </c>
      <c r="G86" s="106"/>
      <c r="H86" s="107"/>
      <c r="I86" s="108"/>
      <c r="J86" s="108"/>
      <c r="K86" s="109"/>
      <c r="L86" s="109"/>
      <c r="M86" s="109"/>
      <c r="N86" s="109"/>
      <c r="O86" s="109"/>
      <c r="P86" s="109"/>
    </row>
    <row r="87" spans="1:16" s="7" customFormat="1" ht="13.2" x14ac:dyDescent="0.25">
      <c r="A87" s="14"/>
      <c r="B87" s="44">
        <v>4143010303</v>
      </c>
      <c r="D87" s="39" t="s">
        <v>102</v>
      </c>
      <c r="E87" s="31">
        <v>18760397</v>
      </c>
      <c r="F87" s="43">
        <f t="shared" si="2"/>
        <v>3.9811999073245424E-2</v>
      </c>
      <c r="G87" s="106"/>
      <c r="H87" s="107"/>
      <c r="I87" s="108"/>
      <c r="J87" s="108"/>
      <c r="K87" s="109"/>
      <c r="L87" s="109"/>
      <c r="M87" s="109"/>
      <c r="N87" s="109"/>
      <c r="O87" s="109"/>
      <c r="P87" s="109"/>
    </row>
    <row r="88" spans="1:16" s="7" customFormat="1" ht="13.2" x14ac:dyDescent="0.25">
      <c r="A88" s="14"/>
      <c r="B88" s="44">
        <v>4143010304</v>
      </c>
      <c r="D88" s="39" t="s">
        <v>103</v>
      </c>
      <c r="E88" s="31">
        <v>306278</v>
      </c>
      <c r="F88" s="43">
        <f t="shared" si="2"/>
        <v>6.4996169602143613E-4</v>
      </c>
      <c r="G88" s="106"/>
      <c r="H88" s="107"/>
      <c r="I88" s="108"/>
      <c r="J88" s="108"/>
      <c r="K88" s="109"/>
      <c r="L88" s="109"/>
      <c r="M88" s="109"/>
      <c r="N88" s="109"/>
      <c r="O88" s="109"/>
      <c r="P88" s="109"/>
    </row>
    <row r="89" spans="1:16" s="7" customFormat="1" ht="13.2" x14ac:dyDescent="0.25">
      <c r="A89" s="14"/>
      <c r="B89" s="44">
        <v>4143010306</v>
      </c>
      <c r="D89" s="39" t="s">
        <v>86</v>
      </c>
      <c r="E89" s="31">
        <v>77599278</v>
      </c>
      <c r="F89" s="43">
        <f t="shared" si="2"/>
        <v>0.16467574667106</v>
      </c>
      <c r="G89" s="106"/>
      <c r="H89" s="107"/>
      <c r="I89" s="108"/>
      <c r="J89" s="108"/>
      <c r="K89" s="109"/>
      <c r="L89" s="109"/>
      <c r="M89" s="109"/>
      <c r="N89" s="109"/>
      <c r="O89" s="109"/>
      <c r="P89" s="109"/>
    </row>
    <row r="90" spans="1:16" s="7" customFormat="1" ht="13.2" x14ac:dyDescent="0.25">
      <c r="A90" s="14"/>
      <c r="B90" s="44">
        <v>4143010308</v>
      </c>
      <c r="D90" s="39" t="s">
        <v>104</v>
      </c>
      <c r="E90" s="31">
        <v>766852</v>
      </c>
      <c r="F90" s="43">
        <f t="shared" si="2"/>
        <v>1.6273595443271483E-3</v>
      </c>
      <c r="G90" s="106"/>
      <c r="H90" s="107"/>
      <c r="I90" s="108"/>
      <c r="J90" s="108"/>
      <c r="K90" s="109"/>
      <c r="L90" s="109"/>
      <c r="M90" s="109"/>
      <c r="N90" s="109"/>
      <c r="O90" s="109"/>
      <c r="P90" s="109"/>
    </row>
    <row r="91" spans="1:16" s="7" customFormat="1" ht="13.2" x14ac:dyDescent="0.25">
      <c r="A91" s="14"/>
      <c r="B91" s="44">
        <v>4143010309</v>
      </c>
      <c r="D91" s="39" t="s">
        <v>105</v>
      </c>
      <c r="E91" s="31">
        <v>17992044</v>
      </c>
      <c r="F91" s="43">
        <f t="shared" si="2"/>
        <v>3.8181454211965282E-2</v>
      </c>
      <c r="G91" s="106"/>
      <c r="H91" s="107"/>
      <c r="I91" s="108"/>
      <c r="J91" s="108"/>
      <c r="K91" s="109"/>
      <c r="L91" s="109"/>
      <c r="M91" s="109"/>
      <c r="N91" s="109"/>
      <c r="O91" s="109"/>
      <c r="P91" s="109"/>
    </row>
    <row r="92" spans="1:16" s="7" customFormat="1" ht="13.2" x14ac:dyDescent="0.25">
      <c r="A92" s="14"/>
      <c r="B92" s="44">
        <v>4143010313</v>
      </c>
      <c r="D92" s="39" t="s">
        <v>106</v>
      </c>
      <c r="E92" s="31">
        <v>22152</v>
      </c>
      <c r="F92" s="43">
        <f t="shared" si="2"/>
        <v>4.7009421147672546E-5</v>
      </c>
      <c r="G92" s="106"/>
      <c r="H92" s="107"/>
      <c r="I92" s="108"/>
      <c r="J92" s="108"/>
      <c r="K92" s="109"/>
      <c r="L92" s="109"/>
      <c r="M92" s="109"/>
      <c r="N92" s="109"/>
      <c r="O92" s="109"/>
      <c r="P92" s="109"/>
    </row>
    <row r="93" spans="1:16" s="7" customFormat="1" ht="13.2" x14ac:dyDescent="0.25">
      <c r="A93" s="14"/>
      <c r="B93" s="44">
        <v>4143010316</v>
      </c>
      <c r="D93" s="39" t="s">
        <v>107</v>
      </c>
      <c r="E93" s="31">
        <v>209440</v>
      </c>
      <c r="F93" s="43">
        <f t="shared" si="2"/>
        <v>4.4445888250128831E-4</v>
      </c>
      <c r="G93" s="106"/>
      <c r="H93" s="107"/>
      <c r="I93" s="108"/>
      <c r="J93" s="108"/>
      <c r="K93" s="109"/>
      <c r="L93" s="109"/>
      <c r="M93" s="109"/>
      <c r="N93" s="109"/>
      <c r="O93" s="109"/>
      <c r="P93" s="109"/>
    </row>
    <row r="94" spans="1:16" s="7" customFormat="1" ht="13.2" x14ac:dyDescent="0.25">
      <c r="A94" s="14"/>
      <c r="B94" s="44">
        <v>4143010317</v>
      </c>
      <c r="D94" s="39" t="s">
        <v>108</v>
      </c>
      <c r="E94" s="31">
        <v>895305</v>
      </c>
      <c r="F94" s="43">
        <f t="shared" si="2"/>
        <v>1.8999534940690218E-3</v>
      </c>
      <c r="G94" s="106"/>
      <c r="H94" s="107"/>
      <c r="I94" s="108"/>
      <c r="J94" s="108"/>
      <c r="K94" s="109"/>
      <c r="L94" s="109"/>
      <c r="M94" s="109"/>
      <c r="N94" s="109"/>
      <c r="O94" s="109"/>
      <c r="P94" s="109"/>
    </row>
    <row r="95" spans="1:16" s="7" customFormat="1" ht="13.2" x14ac:dyDescent="0.25">
      <c r="A95" s="14"/>
      <c r="B95" s="46">
        <v>4143010318</v>
      </c>
      <c r="C95" s="42"/>
      <c r="D95" s="39" t="s">
        <v>109</v>
      </c>
      <c r="E95" s="31">
        <v>13774455</v>
      </c>
      <c r="F95" s="43">
        <f t="shared" si="2"/>
        <v>2.9231182564764528E-2</v>
      </c>
      <c r="G95" s="114"/>
      <c r="H95" s="115"/>
      <c r="I95" s="116"/>
      <c r="J95" s="116"/>
      <c r="K95" s="109"/>
      <c r="L95" s="109"/>
      <c r="M95" s="109"/>
      <c r="N95" s="109"/>
      <c r="O95" s="109"/>
      <c r="P95" s="109"/>
    </row>
    <row r="96" spans="1:16" s="7" customFormat="1" ht="13.2" x14ac:dyDescent="0.25">
      <c r="A96" s="14"/>
      <c r="B96" s="44">
        <v>4143010319</v>
      </c>
      <c r="D96" s="39" t="s">
        <v>110</v>
      </c>
      <c r="E96" s="31">
        <v>5547690</v>
      </c>
      <c r="F96" s="43">
        <f t="shared" si="2"/>
        <v>1.1772918725475421E-2</v>
      </c>
      <c r="G96" s="106"/>
      <c r="H96" s="107"/>
      <c r="I96" s="108"/>
      <c r="J96" s="108"/>
      <c r="K96" s="109"/>
      <c r="L96" s="109"/>
      <c r="M96" s="109"/>
      <c r="N96" s="109"/>
      <c r="O96" s="109"/>
      <c r="P96" s="109"/>
    </row>
    <row r="97" spans="1:16" s="7" customFormat="1" ht="13.2" x14ac:dyDescent="0.25">
      <c r="A97" s="14"/>
      <c r="B97" s="50">
        <v>4143010399</v>
      </c>
      <c r="C97" s="38"/>
      <c r="D97" s="39" t="s">
        <v>111</v>
      </c>
      <c r="E97" s="18">
        <v>926</v>
      </c>
      <c r="F97" s="20">
        <f t="shared" si="2"/>
        <v>1.9650922707992405E-6</v>
      </c>
      <c r="G97" s="106"/>
      <c r="H97" s="107"/>
      <c r="I97" s="108"/>
      <c r="J97" s="108"/>
      <c r="K97" s="109"/>
      <c r="L97" s="109"/>
      <c r="M97" s="109"/>
      <c r="N97" s="109"/>
      <c r="O97" s="109"/>
      <c r="P97" s="109"/>
    </row>
    <row r="98" spans="1:16" s="7" customFormat="1" ht="24" x14ac:dyDescent="0.3">
      <c r="A98" s="14"/>
      <c r="B98" s="26"/>
      <c r="D98" s="9" t="s">
        <v>112</v>
      </c>
      <c r="E98" s="10">
        <f>SUM(E99:E100)</f>
        <v>146476107</v>
      </c>
      <c r="F98" s="11">
        <f t="shared" si="2"/>
        <v>0.31084132367436562</v>
      </c>
      <c r="G98" s="106"/>
      <c r="H98" s="107"/>
      <c r="I98" s="108"/>
      <c r="J98" s="108"/>
      <c r="K98" s="109"/>
      <c r="L98" s="109"/>
      <c r="M98" s="109"/>
      <c r="N98" s="109"/>
      <c r="O98" s="109"/>
      <c r="P98" s="109"/>
    </row>
    <row r="99" spans="1:16" s="7" customFormat="1" ht="13.2" x14ac:dyDescent="0.25">
      <c r="A99" s="14"/>
      <c r="B99" s="27">
        <v>4143010401</v>
      </c>
      <c r="C99" s="21"/>
      <c r="D99" s="16" t="s">
        <v>113</v>
      </c>
      <c r="E99" s="19">
        <v>145736691</v>
      </c>
      <c r="F99" s="20">
        <f t="shared" si="2"/>
        <v>0.30927218688548302</v>
      </c>
      <c r="G99" s="106"/>
      <c r="H99" s="107"/>
      <c r="I99" s="108"/>
      <c r="J99" s="108"/>
      <c r="K99" s="109"/>
      <c r="L99" s="109"/>
      <c r="M99" s="109"/>
      <c r="N99" s="109"/>
      <c r="O99" s="109"/>
      <c r="P99" s="109"/>
    </row>
    <row r="100" spans="1:16" s="7" customFormat="1" ht="13.2" x14ac:dyDescent="0.25">
      <c r="A100" s="14"/>
      <c r="B100" s="27">
        <v>4143010402</v>
      </c>
      <c r="C100" s="21"/>
      <c r="D100" s="16" t="s">
        <v>114</v>
      </c>
      <c r="E100" s="19">
        <v>739416</v>
      </c>
      <c r="F100" s="20">
        <f t="shared" si="2"/>
        <v>1.569136788882604E-3</v>
      </c>
      <c r="G100" s="106"/>
      <c r="H100" s="107"/>
      <c r="I100" s="108"/>
      <c r="J100" s="108"/>
      <c r="K100" s="109"/>
      <c r="L100" s="109"/>
      <c r="M100" s="109"/>
      <c r="N100" s="109"/>
      <c r="O100" s="109"/>
      <c r="P100" s="109"/>
    </row>
    <row r="101" spans="1:16" s="7" customFormat="1" ht="13.2" x14ac:dyDescent="0.3">
      <c r="A101" s="14"/>
      <c r="B101" s="26"/>
      <c r="D101" s="9" t="s">
        <v>115</v>
      </c>
      <c r="E101" s="10">
        <f>SUM(E102:E109)</f>
        <v>2484760</v>
      </c>
      <c r="F101" s="11">
        <f t="shared" si="2"/>
        <v>5.2729834457787483E-3</v>
      </c>
      <c r="G101" s="106"/>
      <c r="H101" s="107"/>
      <c r="I101" s="108"/>
      <c r="J101" s="108"/>
      <c r="K101" s="109"/>
      <c r="L101" s="109"/>
      <c r="M101" s="109"/>
      <c r="N101" s="109"/>
      <c r="O101" s="109"/>
      <c r="P101" s="109"/>
    </row>
    <row r="102" spans="1:16" s="7" customFormat="1" ht="13.2" x14ac:dyDescent="0.25">
      <c r="A102" s="14"/>
      <c r="B102" s="27">
        <v>4143010501</v>
      </c>
      <c r="C102" s="21"/>
      <c r="D102" s="16" t="s">
        <v>116</v>
      </c>
      <c r="E102" s="47">
        <v>930412</v>
      </c>
      <c r="F102" s="43">
        <f t="shared" si="2"/>
        <v>1.9744551078389452E-3</v>
      </c>
      <c r="G102" s="106"/>
      <c r="H102" s="107"/>
      <c r="I102" s="108"/>
      <c r="J102" s="108"/>
      <c r="K102" s="109"/>
      <c r="L102" s="109"/>
      <c r="M102" s="109"/>
      <c r="N102" s="109"/>
      <c r="O102" s="109"/>
      <c r="P102" s="109"/>
    </row>
    <row r="103" spans="1:16" s="7" customFormat="1" ht="22.8" x14ac:dyDescent="0.25">
      <c r="A103" s="14"/>
      <c r="B103" s="27">
        <v>4143010502</v>
      </c>
      <c r="C103" s="21"/>
      <c r="D103" s="16" t="s">
        <v>117</v>
      </c>
      <c r="E103" s="47">
        <v>146304</v>
      </c>
      <c r="F103" s="43">
        <f t="shared" si="2"/>
        <v>3.1047609026675172E-4</v>
      </c>
      <c r="G103" s="106"/>
      <c r="H103" s="107"/>
      <c r="I103" s="108"/>
      <c r="J103" s="108"/>
      <c r="K103" s="109"/>
      <c r="L103" s="109"/>
      <c r="M103" s="109"/>
      <c r="N103" s="109"/>
      <c r="O103" s="109"/>
      <c r="P103" s="109"/>
    </row>
    <row r="104" spans="1:16" s="7" customFormat="1" ht="13.2" x14ac:dyDescent="0.25">
      <c r="A104" s="14"/>
      <c r="B104" s="27">
        <v>4143010503</v>
      </c>
      <c r="C104" s="21"/>
      <c r="D104" s="16" t="s">
        <v>118</v>
      </c>
      <c r="E104" s="47">
        <v>60970</v>
      </c>
      <c r="F104" s="43">
        <f t="shared" si="2"/>
        <v>1.2938625890996728E-4</v>
      </c>
      <c r="G104" s="106"/>
      <c r="H104" s="107"/>
      <c r="I104" s="108"/>
      <c r="J104" s="108"/>
      <c r="K104" s="109"/>
      <c r="L104" s="109"/>
      <c r="M104" s="109"/>
      <c r="N104" s="109"/>
      <c r="O104" s="109"/>
      <c r="P104" s="109"/>
    </row>
    <row r="105" spans="1:16" s="7" customFormat="1" ht="13.2" x14ac:dyDescent="0.25">
      <c r="A105" s="21"/>
      <c r="B105" s="46">
        <v>4143010504</v>
      </c>
      <c r="C105" s="42"/>
      <c r="D105" s="39" t="s">
        <v>119</v>
      </c>
      <c r="E105" s="31">
        <v>4080</v>
      </c>
      <c r="F105" s="43">
        <f t="shared" si="2"/>
        <v>8.6582899188562654E-6</v>
      </c>
      <c r="G105" s="114"/>
      <c r="H105" s="115"/>
      <c r="I105" s="116"/>
      <c r="J105" s="116"/>
      <c r="K105" s="109"/>
      <c r="L105" s="109"/>
      <c r="M105" s="109"/>
      <c r="N105" s="109"/>
      <c r="O105" s="109"/>
      <c r="P105" s="109"/>
    </row>
    <row r="106" spans="1:16" s="7" customFormat="1" ht="13.2" x14ac:dyDescent="0.25">
      <c r="A106" s="21"/>
      <c r="B106" s="27">
        <v>4143010505</v>
      </c>
      <c r="C106" s="21"/>
      <c r="D106" s="39" t="s">
        <v>120</v>
      </c>
      <c r="E106" s="47">
        <v>496110</v>
      </c>
      <c r="F106" s="43">
        <f t="shared" si="2"/>
        <v>1.0528098557950447E-3</v>
      </c>
      <c r="G106" s="106"/>
      <c r="H106" s="107"/>
      <c r="I106" s="108"/>
      <c r="J106" s="108"/>
      <c r="K106" s="109"/>
      <c r="L106" s="109"/>
      <c r="M106" s="109"/>
      <c r="N106" s="109"/>
      <c r="O106" s="109"/>
      <c r="P106" s="109"/>
    </row>
    <row r="107" spans="1:16" s="7" customFormat="1" ht="13.2" x14ac:dyDescent="0.25">
      <c r="A107" s="21"/>
      <c r="B107" s="27">
        <v>4143010506</v>
      </c>
      <c r="C107" s="21"/>
      <c r="D107" s="39" t="s">
        <v>121</v>
      </c>
      <c r="E107" s="47">
        <v>392200</v>
      </c>
      <c r="F107" s="43">
        <f t="shared" si="2"/>
        <v>8.322993397488792E-4</v>
      </c>
      <c r="G107" s="106"/>
      <c r="H107" s="107"/>
      <c r="I107" s="108"/>
      <c r="J107" s="108"/>
      <c r="K107" s="109"/>
      <c r="L107" s="109"/>
      <c r="M107" s="109"/>
      <c r="N107" s="109"/>
      <c r="O107" s="109"/>
      <c r="P107" s="109"/>
    </row>
    <row r="108" spans="1:16" s="7" customFormat="1" ht="13.2" x14ac:dyDescent="0.25">
      <c r="A108" s="14"/>
      <c r="B108" s="46">
        <v>4143010507</v>
      </c>
      <c r="C108" s="42"/>
      <c r="D108" s="39" t="s">
        <v>122</v>
      </c>
      <c r="E108" s="31">
        <v>438824</v>
      </c>
      <c r="F108" s="43">
        <f t="shared" si="2"/>
        <v>9.3124152337063283E-4</v>
      </c>
      <c r="G108" s="114"/>
      <c r="H108" s="115"/>
      <c r="I108" s="116"/>
      <c r="J108" s="116"/>
      <c r="K108" s="109"/>
      <c r="L108" s="109"/>
      <c r="M108" s="109"/>
      <c r="N108" s="109"/>
      <c r="O108" s="109"/>
      <c r="P108" s="109"/>
    </row>
    <row r="109" spans="1:16" s="7" customFormat="1" ht="13.2" x14ac:dyDescent="0.25">
      <c r="A109" s="14"/>
      <c r="B109" s="46">
        <v>4143010508</v>
      </c>
      <c r="C109" s="42"/>
      <c r="D109" s="39" t="s">
        <v>123</v>
      </c>
      <c r="E109" s="31">
        <v>15860</v>
      </c>
      <c r="F109" s="43">
        <f t="shared" si="2"/>
        <v>3.3656979929671659E-5</v>
      </c>
      <c r="G109" s="114"/>
      <c r="H109" s="115"/>
      <c r="I109" s="116"/>
      <c r="J109" s="116"/>
      <c r="K109" s="109"/>
      <c r="L109" s="109"/>
      <c r="M109" s="109"/>
      <c r="N109" s="109"/>
      <c r="O109" s="109"/>
      <c r="P109" s="109"/>
    </row>
    <row r="110" spans="1:16" s="7" customFormat="1" ht="24" x14ac:dyDescent="0.3">
      <c r="A110" s="14"/>
      <c r="B110" s="26"/>
      <c r="D110" s="9" t="s">
        <v>124</v>
      </c>
      <c r="E110" s="10">
        <f>SUM(E111:E119)</f>
        <v>100394580</v>
      </c>
      <c r="F110" s="11">
        <f t="shared" si="2"/>
        <v>0.21305033821612962</v>
      </c>
      <c r="G110" s="106"/>
      <c r="H110" s="107"/>
      <c r="I110" s="108"/>
      <c r="J110" s="108"/>
      <c r="K110" s="109"/>
      <c r="L110" s="109"/>
      <c r="M110" s="109"/>
      <c r="N110" s="109"/>
      <c r="O110" s="109"/>
      <c r="P110" s="109"/>
    </row>
    <row r="111" spans="1:16" s="7" customFormat="1" ht="22.8" x14ac:dyDescent="0.25">
      <c r="A111" s="14"/>
      <c r="B111" s="27">
        <v>4143010601</v>
      </c>
      <c r="C111" s="21"/>
      <c r="D111" s="16" t="s">
        <v>125</v>
      </c>
      <c r="E111" s="19">
        <v>26644082</v>
      </c>
      <c r="F111" s="20">
        <f t="shared" si="2"/>
        <v>5.6542202592593058E-2</v>
      </c>
      <c r="G111" s="106"/>
      <c r="H111" s="107"/>
      <c r="I111" s="108"/>
      <c r="J111" s="108"/>
      <c r="K111" s="109"/>
      <c r="L111" s="109"/>
      <c r="M111" s="109"/>
      <c r="N111" s="109"/>
      <c r="O111" s="109"/>
      <c r="P111" s="109"/>
    </row>
    <row r="112" spans="1:16" s="7" customFormat="1" ht="13.2" x14ac:dyDescent="0.25">
      <c r="A112" s="14"/>
      <c r="B112" s="27">
        <v>4143010602</v>
      </c>
      <c r="C112" s="21"/>
      <c r="D112" s="16" t="s">
        <v>126</v>
      </c>
      <c r="E112" s="19">
        <v>44687907</v>
      </c>
      <c r="F112" s="20">
        <f t="shared" si="2"/>
        <v>9.4833542811981947E-2</v>
      </c>
      <c r="G112" s="106"/>
      <c r="H112" s="107"/>
      <c r="I112" s="108"/>
      <c r="J112" s="108"/>
      <c r="K112" s="109"/>
      <c r="L112" s="109"/>
      <c r="M112" s="109"/>
      <c r="N112" s="109"/>
      <c r="O112" s="109"/>
      <c r="P112" s="109"/>
    </row>
    <row r="113" spans="1:16" s="7" customFormat="1" ht="13.2" x14ac:dyDescent="0.25">
      <c r="A113" s="14"/>
      <c r="B113" s="27">
        <v>4143010604</v>
      </c>
      <c r="C113" s="21"/>
      <c r="D113" s="16" t="s">
        <v>127</v>
      </c>
      <c r="E113" s="19">
        <v>2173</v>
      </c>
      <c r="F113" s="20">
        <f t="shared" si="2"/>
        <v>4.6113882337437902E-6</v>
      </c>
      <c r="G113" s="106"/>
      <c r="H113" s="107"/>
      <c r="I113" s="108"/>
      <c r="J113" s="108"/>
      <c r="K113" s="109"/>
      <c r="L113" s="109"/>
      <c r="M113" s="109"/>
      <c r="N113" s="109"/>
      <c r="O113" s="109"/>
      <c r="P113" s="109"/>
    </row>
    <row r="114" spans="1:16" s="7" customFormat="1" ht="13.2" x14ac:dyDescent="0.25">
      <c r="A114" s="14"/>
      <c r="B114" s="27">
        <v>4143010606</v>
      </c>
      <c r="C114" s="21"/>
      <c r="D114" s="16" t="s">
        <v>128</v>
      </c>
      <c r="E114" s="19">
        <v>1286833</v>
      </c>
      <c r="F114" s="20">
        <f t="shared" si="2"/>
        <v>2.730826762537148E-3</v>
      </c>
      <c r="G114" s="106"/>
      <c r="H114" s="107"/>
      <c r="I114" s="108"/>
      <c r="J114" s="108"/>
      <c r="K114" s="109"/>
      <c r="L114" s="109"/>
      <c r="M114" s="109"/>
      <c r="N114" s="109"/>
      <c r="O114" s="109"/>
      <c r="P114" s="109"/>
    </row>
    <row r="115" spans="1:16" s="7" customFormat="1" ht="13.2" x14ac:dyDescent="0.25">
      <c r="A115" s="14"/>
      <c r="B115" s="27">
        <v>4143010607</v>
      </c>
      <c r="C115" s="21"/>
      <c r="D115" s="16" t="s">
        <v>129</v>
      </c>
      <c r="E115" s="19">
        <v>14944934</v>
      </c>
      <c r="F115" s="20">
        <f t="shared" si="2"/>
        <v>3.1715091027002998E-2</v>
      </c>
      <c r="G115" s="106"/>
      <c r="H115" s="107"/>
      <c r="I115" s="108"/>
      <c r="J115" s="108"/>
      <c r="K115" s="109"/>
      <c r="L115" s="109"/>
      <c r="M115" s="109"/>
      <c r="N115" s="109"/>
      <c r="O115" s="109"/>
      <c r="P115" s="109"/>
    </row>
    <row r="116" spans="1:16" s="7" customFormat="1" ht="13.2" x14ac:dyDescent="0.25">
      <c r="A116" s="14"/>
      <c r="B116" s="27">
        <v>4143010608</v>
      </c>
      <c r="C116" s="21"/>
      <c r="D116" s="16" t="s">
        <v>130</v>
      </c>
      <c r="E116" s="19">
        <v>12682620</v>
      </c>
      <c r="F116" s="20">
        <f t="shared" si="2"/>
        <v>2.6914166884971776E-2</v>
      </c>
      <c r="G116" s="106"/>
      <c r="H116" s="107"/>
      <c r="I116" s="108"/>
      <c r="J116" s="108"/>
      <c r="K116" s="109"/>
      <c r="L116" s="109"/>
      <c r="M116" s="109"/>
      <c r="N116" s="109"/>
      <c r="O116" s="109"/>
      <c r="P116" s="109"/>
    </row>
    <row r="117" spans="1:16" s="7" customFormat="1" ht="13.2" x14ac:dyDescent="0.25">
      <c r="A117" s="14"/>
      <c r="B117" s="27">
        <v>4143010610</v>
      </c>
      <c r="C117" s="21"/>
      <c r="D117" s="16" t="s">
        <v>131</v>
      </c>
      <c r="E117" s="19">
        <v>18673</v>
      </c>
      <c r="F117" s="20">
        <f t="shared" si="2"/>
        <v>3.9626531287941921E-5</v>
      </c>
      <c r="G117" s="106"/>
      <c r="H117" s="107"/>
      <c r="I117" s="108"/>
      <c r="J117" s="108"/>
      <c r="K117" s="109"/>
      <c r="L117" s="109"/>
      <c r="M117" s="109"/>
      <c r="N117" s="109"/>
      <c r="O117" s="109"/>
      <c r="P117" s="109"/>
    </row>
    <row r="118" spans="1:16" s="7" customFormat="1" ht="13.2" x14ac:dyDescent="0.25">
      <c r="A118" s="14"/>
      <c r="B118" s="27">
        <v>4143010611</v>
      </c>
      <c r="C118" s="21"/>
      <c r="D118" s="16" t="s">
        <v>132</v>
      </c>
      <c r="E118" s="19">
        <v>110978</v>
      </c>
      <c r="F118" s="20">
        <f t="shared" si="2"/>
        <v>2.3550973005265457E-4</v>
      </c>
      <c r="G118" s="106"/>
      <c r="H118" s="107"/>
      <c r="I118" s="108"/>
      <c r="J118" s="108"/>
      <c r="K118" s="109"/>
      <c r="L118" s="109"/>
      <c r="M118" s="109"/>
      <c r="N118" s="109"/>
      <c r="O118" s="109"/>
      <c r="P118" s="109"/>
    </row>
    <row r="119" spans="1:16" s="7" customFormat="1" ht="13.2" x14ac:dyDescent="0.25">
      <c r="A119" s="14"/>
      <c r="B119" s="27">
        <v>4143010620</v>
      </c>
      <c r="C119" s="21"/>
      <c r="D119" s="16" t="s">
        <v>133</v>
      </c>
      <c r="E119" s="19">
        <v>16380</v>
      </c>
      <c r="F119" s="20">
        <f t="shared" si="2"/>
        <v>3.4760487468349417E-5</v>
      </c>
      <c r="G119" s="106"/>
      <c r="H119" s="107"/>
      <c r="I119" s="108"/>
      <c r="J119" s="108"/>
      <c r="K119" s="109"/>
      <c r="L119" s="109"/>
      <c r="M119" s="109"/>
      <c r="N119" s="109"/>
      <c r="O119" s="109"/>
      <c r="P119" s="109"/>
    </row>
    <row r="120" spans="1:16" s="7" customFormat="1" ht="24" x14ac:dyDescent="0.3">
      <c r="A120" s="14"/>
      <c r="B120" s="26"/>
      <c r="D120" s="9" t="s">
        <v>134</v>
      </c>
      <c r="E120" s="10">
        <f>SUM(E121:E142)</f>
        <v>68440317</v>
      </c>
      <c r="F120" s="11">
        <f t="shared" si="2"/>
        <v>0.14523924184422232</v>
      </c>
      <c r="G120" s="106"/>
      <c r="H120" s="107"/>
      <c r="I120" s="108"/>
      <c r="J120" s="108"/>
      <c r="K120" s="109"/>
      <c r="L120" s="109"/>
      <c r="M120" s="109"/>
      <c r="N120" s="109"/>
      <c r="O120" s="109"/>
      <c r="P120" s="109"/>
    </row>
    <row r="121" spans="1:16" s="7" customFormat="1" ht="13.2" x14ac:dyDescent="0.25">
      <c r="A121" s="14"/>
      <c r="B121" s="27">
        <v>4143010701</v>
      </c>
      <c r="C121" s="21"/>
      <c r="D121" s="39" t="s">
        <v>135</v>
      </c>
      <c r="E121" s="47">
        <v>1468</v>
      </c>
      <c r="F121" s="43">
        <f t="shared" si="2"/>
        <v>3.1152866668825975E-6</v>
      </c>
      <c r="G121" s="106"/>
      <c r="H121" s="107"/>
      <c r="I121" s="108"/>
      <c r="J121" s="108"/>
      <c r="K121" s="109"/>
      <c r="L121" s="109"/>
      <c r="M121" s="109"/>
      <c r="N121" s="109"/>
      <c r="O121" s="109"/>
      <c r="P121" s="109"/>
    </row>
    <row r="122" spans="1:16" s="7" customFormat="1" ht="13.2" x14ac:dyDescent="0.25">
      <c r="A122" s="14"/>
      <c r="B122" s="46">
        <v>4143010702</v>
      </c>
      <c r="C122" s="42"/>
      <c r="D122" s="39" t="s">
        <v>136</v>
      </c>
      <c r="E122" s="31">
        <v>1538198</v>
      </c>
      <c r="F122" s="43">
        <f t="shared" si="2"/>
        <v>3.2642559403443308E-3</v>
      </c>
      <c r="G122" s="114"/>
      <c r="H122" s="115"/>
      <c r="I122" s="116"/>
      <c r="J122" s="116"/>
      <c r="K122" s="109"/>
      <c r="L122" s="109"/>
      <c r="M122" s="109"/>
      <c r="N122" s="109"/>
      <c r="O122" s="109"/>
      <c r="P122" s="109"/>
    </row>
    <row r="123" spans="1:16" s="7" customFormat="1" ht="13.2" x14ac:dyDescent="0.25">
      <c r="A123" s="14"/>
      <c r="B123" s="46">
        <v>4143010703</v>
      </c>
      <c r="C123" s="42"/>
      <c r="D123" s="39" t="s">
        <v>137</v>
      </c>
      <c r="E123" s="31">
        <v>35563</v>
      </c>
      <c r="F123" s="43">
        <f t="shared" si="2"/>
        <v>7.5469304996148378E-5</v>
      </c>
      <c r="G123" s="114"/>
      <c r="H123" s="115"/>
      <c r="I123" s="116"/>
      <c r="J123" s="116"/>
      <c r="K123" s="109"/>
      <c r="L123" s="109"/>
      <c r="M123" s="109"/>
      <c r="N123" s="109"/>
      <c r="O123" s="109"/>
      <c r="P123" s="109"/>
    </row>
    <row r="124" spans="1:16" s="7" customFormat="1" ht="13.2" x14ac:dyDescent="0.25">
      <c r="A124" s="14"/>
      <c r="B124" s="46">
        <v>4143010704</v>
      </c>
      <c r="C124" s="42"/>
      <c r="D124" s="39" t="s">
        <v>138</v>
      </c>
      <c r="E124" s="31">
        <v>54386419</v>
      </c>
      <c r="F124" s="43">
        <f t="shared" si="2"/>
        <v>0.11541504493882178</v>
      </c>
      <c r="G124" s="114"/>
      <c r="H124" s="115"/>
      <c r="I124" s="116"/>
      <c r="J124" s="116"/>
      <c r="K124" s="109"/>
      <c r="L124" s="109"/>
      <c r="M124" s="109"/>
      <c r="N124" s="109"/>
      <c r="O124" s="109"/>
      <c r="P124" s="109"/>
    </row>
    <row r="125" spans="1:16" s="7" customFormat="1" ht="13.2" x14ac:dyDescent="0.25">
      <c r="A125" s="14"/>
      <c r="B125" s="46">
        <v>4143010705</v>
      </c>
      <c r="C125" s="42"/>
      <c r="D125" s="39" t="s">
        <v>139</v>
      </c>
      <c r="E125" s="31">
        <v>2901892</v>
      </c>
      <c r="F125" s="43">
        <f t="shared" si="2"/>
        <v>6.1581917277474625E-3</v>
      </c>
      <c r="G125" s="114"/>
      <c r="H125" s="115"/>
      <c r="I125" s="116"/>
      <c r="J125" s="116"/>
      <c r="K125" s="109"/>
      <c r="L125" s="109"/>
      <c r="M125" s="109"/>
      <c r="N125" s="109"/>
      <c r="O125" s="109"/>
      <c r="P125" s="109"/>
    </row>
    <row r="126" spans="1:16" s="7" customFormat="1" ht="13.2" x14ac:dyDescent="0.25">
      <c r="A126" s="14"/>
      <c r="B126" s="46">
        <v>4143010706</v>
      </c>
      <c r="C126" s="42"/>
      <c r="D126" s="39" t="s">
        <v>140</v>
      </c>
      <c r="E126" s="31">
        <v>260681</v>
      </c>
      <c r="F126" s="43">
        <f t="shared" si="2"/>
        <v>5.5319893978857115E-4</v>
      </c>
      <c r="G126" s="114"/>
      <c r="H126" s="115"/>
      <c r="I126" s="116"/>
      <c r="J126" s="116"/>
      <c r="K126" s="109"/>
      <c r="L126" s="109"/>
      <c r="M126" s="109"/>
      <c r="N126" s="109"/>
      <c r="O126" s="109"/>
      <c r="P126" s="109"/>
    </row>
    <row r="127" spans="1:16" s="7" customFormat="1" ht="34.200000000000003" x14ac:dyDescent="0.25">
      <c r="A127" s="14"/>
      <c r="B127" s="46">
        <v>4143010707</v>
      </c>
      <c r="C127" s="42"/>
      <c r="D127" s="39" t="s">
        <v>141</v>
      </c>
      <c r="E127" s="31">
        <v>9048</v>
      </c>
      <c r="F127" s="43">
        <f t="shared" si="2"/>
        <v>1.9201031172993011E-5</v>
      </c>
      <c r="G127" s="114"/>
      <c r="H127" s="115"/>
      <c r="I127" s="116"/>
      <c r="J127" s="116"/>
      <c r="K127" s="109"/>
      <c r="L127" s="109"/>
      <c r="M127" s="109"/>
      <c r="N127" s="109"/>
      <c r="O127" s="109"/>
      <c r="P127" s="109"/>
    </row>
    <row r="128" spans="1:16" s="7" customFormat="1" ht="13.2" x14ac:dyDescent="0.25">
      <c r="A128" s="14"/>
      <c r="B128" s="46">
        <v>4143010708</v>
      </c>
      <c r="C128" s="42"/>
      <c r="D128" s="39" t="s">
        <v>142</v>
      </c>
      <c r="E128" s="31">
        <v>7608206</v>
      </c>
      <c r="F128" s="43">
        <f t="shared" si="2"/>
        <v>1.6145601301564155E-2</v>
      </c>
      <c r="G128" s="114"/>
      <c r="H128" s="115"/>
      <c r="I128" s="116"/>
      <c r="J128" s="116"/>
      <c r="K128" s="109"/>
      <c r="L128" s="109"/>
      <c r="M128" s="109"/>
      <c r="N128" s="109"/>
      <c r="O128" s="109"/>
      <c r="P128" s="109"/>
    </row>
    <row r="129" spans="1:16" s="7" customFormat="1" ht="22.8" x14ac:dyDescent="0.25">
      <c r="A129" s="14"/>
      <c r="B129" s="46">
        <v>4143010709</v>
      </c>
      <c r="C129" s="42"/>
      <c r="D129" s="39" t="s">
        <v>143</v>
      </c>
      <c r="E129" s="31">
        <v>25583</v>
      </c>
      <c r="F129" s="43">
        <f t="shared" si="2"/>
        <v>5.4290448773063683E-5</v>
      </c>
      <c r="G129" s="114"/>
      <c r="H129" s="115"/>
      <c r="I129" s="116"/>
      <c r="J129" s="116"/>
      <c r="K129" s="109"/>
      <c r="L129" s="109"/>
      <c r="M129" s="109"/>
      <c r="N129" s="109"/>
      <c r="O129" s="109"/>
      <c r="P129" s="109"/>
    </row>
    <row r="130" spans="1:16" s="7" customFormat="1" ht="22.8" x14ac:dyDescent="0.25">
      <c r="A130" s="14"/>
      <c r="B130" s="27">
        <v>4143010710</v>
      </c>
      <c r="C130" s="21"/>
      <c r="D130" s="39" t="s">
        <v>144</v>
      </c>
      <c r="E130" s="47">
        <v>2594</v>
      </c>
      <c r="F130" s="43">
        <f t="shared" si="2"/>
        <v>5.5048049140963611E-6</v>
      </c>
      <c r="G130" s="106"/>
      <c r="H130" s="107"/>
      <c r="I130" s="108"/>
      <c r="J130" s="108"/>
      <c r="K130" s="109"/>
      <c r="L130" s="109"/>
      <c r="M130" s="109"/>
      <c r="N130" s="109"/>
      <c r="O130" s="109"/>
      <c r="P130" s="109"/>
    </row>
    <row r="131" spans="1:16" s="7" customFormat="1" ht="13.2" x14ac:dyDescent="0.25">
      <c r="A131" s="21"/>
      <c r="B131" s="27">
        <v>4143010711</v>
      </c>
      <c r="C131" s="21"/>
      <c r="D131" s="39" t="s">
        <v>145</v>
      </c>
      <c r="E131" s="47">
        <v>651799</v>
      </c>
      <c r="F131" s="43">
        <f t="shared" si="2"/>
        <v>1.3832021350050478E-3</v>
      </c>
      <c r="G131" s="106"/>
      <c r="H131" s="107"/>
      <c r="I131" s="108"/>
      <c r="J131" s="108"/>
      <c r="K131" s="109"/>
      <c r="L131" s="109"/>
      <c r="M131" s="109"/>
      <c r="N131" s="109"/>
      <c r="O131" s="109"/>
      <c r="P131" s="109"/>
    </row>
    <row r="132" spans="1:16" s="7" customFormat="1" ht="13.2" x14ac:dyDescent="0.25">
      <c r="A132" s="21"/>
      <c r="B132" s="46">
        <v>4143010712</v>
      </c>
      <c r="C132" s="42"/>
      <c r="D132" s="39" t="s">
        <v>146</v>
      </c>
      <c r="E132" s="31">
        <v>710898</v>
      </c>
      <c r="F132" s="43">
        <f t="shared" si="2"/>
        <v>1.5086178889056573E-3</v>
      </c>
      <c r="G132" s="114"/>
      <c r="H132" s="115"/>
      <c r="I132" s="116"/>
      <c r="J132" s="116"/>
      <c r="K132" s="109"/>
      <c r="L132" s="109"/>
      <c r="M132" s="109"/>
      <c r="N132" s="109"/>
      <c r="O132" s="109"/>
      <c r="P132" s="109"/>
    </row>
    <row r="133" spans="1:16" s="7" customFormat="1" ht="34.200000000000003" x14ac:dyDescent="0.25">
      <c r="A133" s="21"/>
      <c r="B133" s="46">
        <v>4143010714</v>
      </c>
      <c r="C133" s="42"/>
      <c r="D133" s="39" t="s">
        <v>147</v>
      </c>
      <c r="E133" s="31">
        <v>180037</v>
      </c>
      <c r="F133" s="43">
        <f t="shared" si="2"/>
        <v>3.8206189757870721E-4</v>
      </c>
      <c r="G133" s="114"/>
      <c r="H133" s="115"/>
      <c r="I133" s="116"/>
      <c r="J133" s="116"/>
      <c r="K133" s="109"/>
      <c r="L133" s="109"/>
      <c r="M133" s="109"/>
      <c r="N133" s="109"/>
      <c r="O133" s="109"/>
      <c r="P133" s="109"/>
    </row>
    <row r="134" spans="1:16" s="7" customFormat="1" ht="13.2" x14ac:dyDescent="0.25">
      <c r="A134" s="21"/>
      <c r="B134" s="46">
        <v>4143010715</v>
      </c>
      <c r="C134" s="42"/>
      <c r="D134" s="39" t="s">
        <v>148</v>
      </c>
      <c r="E134" s="31">
        <v>501040</v>
      </c>
      <c r="F134" s="43">
        <f t="shared" si="2"/>
        <v>1.0632719561136626E-3</v>
      </c>
      <c r="G134" s="114"/>
      <c r="H134" s="115"/>
      <c r="I134" s="116"/>
      <c r="J134" s="116"/>
      <c r="K134" s="109"/>
      <c r="L134" s="109"/>
      <c r="M134" s="109"/>
      <c r="N134" s="109"/>
      <c r="O134" s="109"/>
      <c r="P134" s="109"/>
    </row>
    <row r="135" spans="1:16" s="7" customFormat="1" ht="13.2" x14ac:dyDescent="0.25">
      <c r="A135" s="14"/>
      <c r="B135" s="27">
        <v>4143010716</v>
      </c>
      <c r="C135" s="51"/>
      <c r="D135" s="39" t="s">
        <v>149</v>
      </c>
      <c r="E135" s="47">
        <v>2088</v>
      </c>
      <c r="F135" s="43">
        <f t="shared" si="2"/>
        <v>4.4310071937676183E-6</v>
      </c>
      <c r="G135" s="106"/>
      <c r="H135" s="107"/>
      <c r="I135" s="108"/>
      <c r="J135" s="108"/>
      <c r="K135" s="109"/>
      <c r="L135" s="109"/>
      <c r="M135" s="109"/>
      <c r="N135" s="109"/>
      <c r="O135" s="109"/>
      <c r="P135" s="109"/>
    </row>
    <row r="136" spans="1:16" s="7" customFormat="1" ht="13.2" x14ac:dyDescent="0.25">
      <c r="A136" s="14"/>
      <c r="B136" s="27">
        <v>4143010717</v>
      </c>
      <c r="C136" s="51"/>
      <c r="D136" s="39" t="s">
        <v>150</v>
      </c>
      <c r="E136" s="47">
        <v>9429</v>
      </c>
      <c r="F136" s="43">
        <f t="shared" si="2"/>
        <v>2.0009562658062677E-5</v>
      </c>
      <c r="G136" s="106"/>
      <c r="H136" s="107"/>
      <c r="I136" s="108"/>
      <c r="J136" s="108"/>
      <c r="K136" s="109"/>
      <c r="L136" s="109"/>
      <c r="M136" s="109"/>
      <c r="N136" s="109"/>
      <c r="O136" s="109"/>
      <c r="P136" s="109"/>
    </row>
    <row r="137" spans="1:16" s="7" customFormat="1" ht="13.2" x14ac:dyDescent="0.25">
      <c r="A137" s="14"/>
      <c r="B137" s="46">
        <v>4143010719</v>
      </c>
      <c r="C137" s="52"/>
      <c r="D137" s="39" t="s">
        <v>151</v>
      </c>
      <c r="E137" s="31">
        <v>8512</v>
      </c>
      <c r="F137" s="43">
        <f t="shared" si="2"/>
        <v>1.806356955620209E-5</v>
      </c>
      <c r="G137" s="114"/>
      <c r="H137" s="115"/>
      <c r="I137" s="116"/>
      <c r="J137" s="116"/>
      <c r="K137" s="109"/>
      <c r="L137" s="109"/>
      <c r="M137" s="109"/>
      <c r="N137" s="109"/>
      <c r="O137" s="109"/>
      <c r="P137" s="109"/>
    </row>
    <row r="138" spans="1:16" s="7" customFormat="1" ht="13.2" x14ac:dyDescent="0.3">
      <c r="A138" s="14"/>
      <c r="B138" s="41"/>
      <c r="C138" s="52"/>
      <c r="D138" s="39" t="s">
        <v>152</v>
      </c>
      <c r="E138" s="31">
        <v>0</v>
      </c>
      <c r="F138" s="43">
        <f t="shared" si="2"/>
        <v>0</v>
      </c>
      <c r="G138" s="114"/>
      <c r="H138" s="115"/>
      <c r="I138" s="116"/>
      <c r="J138" s="116"/>
      <c r="K138" s="109"/>
      <c r="L138" s="109"/>
      <c r="M138" s="109"/>
      <c r="N138" s="109"/>
      <c r="O138" s="109"/>
      <c r="P138" s="109"/>
    </row>
    <row r="139" spans="1:16" s="7" customFormat="1" ht="13.2" x14ac:dyDescent="0.3">
      <c r="A139" s="14"/>
      <c r="B139" s="53" t="s">
        <v>153</v>
      </c>
      <c r="C139" s="52"/>
      <c r="D139" s="39" t="s">
        <v>154</v>
      </c>
      <c r="E139" s="31">
        <v>0</v>
      </c>
      <c r="F139" s="43">
        <f t="shared" si="2"/>
        <v>0</v>
      </c>
      <c r="G139" s="114"/>
      <c r="H139" s="115"/>
      <c r="I139" s="116"/>
      <c r="J139" s="116"/>
      <c r="K139" s="109"/>
      <c r="L139" s="109"/>
      <c r="M139" s="109"/>
      <c r="N139" s="109"/>
      <c r="O139" s="109"/>
      <c r="P139" s="109"/>
    </row>
    <row r="140" spans="1:16" s="7" customFormat="1" ht="13.2" x14ac:dyDescent="0.3">
      <c r="A140" s="14"/>
      <c r="B140" s="15"/>
      <c r="C140" s="51"/>
      <c r="D140" s="39" t="s">
        <v>155</v>
      </c>
      <c r="E140" s="47">
        <v>0</v>
      </c>
      <c r="F140" s="43">
        <f t="shared" si="2"/>
        <v>0</v>
      </c>
      <c r="G140" s="106"/>
      <c r="H140" s="107"/>
      <c r="I140" s="108"/>
      <c r="J140" s="108"/>
      <c r="K140" s="109"/>
      <c r="L140" s="109"/>
      <c r="M140" s="109"/>
      <c r="N140" s="109"/>
      <c r="O140" s="109"/>
      <c r="P140" s="109"/>
    </row>
    <row r="141" spans="1:16" s="7" customFormat="1" ht="13.2" x14ac:dyDescent="0.3">
      <c r="A141" s="14"/>
      <c r="B141" s="15">
        <v>4143010718</v>
      </c>
      <c r="C141" s="51"/>
      <c r="D141" s="39" t="s">
        <v>156</v>
      </c>
      <c r="E141" s="47">
        <v>0</v>
      </c>
      <c r="F141" s="43">
        <f t="shared" si="2"/>
        <v>0</v>
      </c>
      <c r="G141" s="106"/>
      <c r="H141" s="107"/>
      <c r="I141" s="108"/>
      <c r="J141" s="108"/>
      <c r="K141" s="109"/>
      <c r="L141" s="109"/>
      <c r="M141" s="109"/>
      <c r="N141" s="109"/>
      <c r="O141" s="109"/>
      <c r="P141" s="109"/>
    </row>
    <row r="142" spans="1:16" s="7" customFormat="1" ht="13.2" x14ac:dyDescent="0.25">
      <c r="A142" s="14"/>
      <c r="B142" s="27">
        <v>4143010799</v>
      </c>
      <c r="C142" s="51"/>
      <c r="D142" s="39" t="s">
        <v>157</v>
      </c>
      <c r="E142" s="47">
        <v>-393138</v>
      </c>
      <c r="F142" s="43">
        <f t="shared" si="2"/>
        <v>-8.3428989757826334E-4</v>
      </c>
      <c r="G142" s="106"/>
      <c r="H142" s="107"/>
      <c r="I142" s="108"/>
      <c r="J142" s="108"/>
      <c r="K142" s="109"/>
      <c r="L142" s="109"/>
      <c r="M142" s="109"/>
      <c r="N142" s="109"/>
      <c r="O142" s="109"/>
      <c r="P142" s="109"/>
    </row>
    <row r="143" spans="1:16" s="7" customFormat="1" ht="13.2" x14ac:dyDescent="0.3">
      <c r="A143" s="14"/>
      <c r="B143" s="26"/>
      <c r="C143" s="36"/>
      <c r="D143" s="9" t="s">
        <v>158</v>
      </c>
      <c r="E143" s="10">
        <f>SUM(E144:E150)</f>
        <v>2752066</v>
      </c>
      <c r="F143" s="11">
        <f t="shared" ref="F143:F206" si="3">E143*$F$9/$E$9</f>
        <v>5.8402414960360511E-3</v>
      </c>
      <c r="G143" s="106"/>
      <c r="H143" s="107"/>
      <c r="I143" s="108"/>
      <c r="J143" s="108"/>
      <c r="K143" s="109"/>
      <c r="L143" s="109"/>
      <c r="M143" s="109"/>
      <c r="N143" s="109"/>
      <c r="O143" s="109"/>
      <c r="P143" s="109"/>
    </row>
    <row r="144" spans="1:16" s="7" customFormat="1" ht="13.2" x14ac:dyDescent="0.25">
      <c r="A144" s="14"/>
      <c r="B144" s="27">
        <v>4143010801</v>
      </c>
      <c r="C144" s="51"/>
      <c r="D144" s="16" t="s">
        <v>159</v>
      </c>
      <c r="E144" s="19">
        <v>652126</v>
      </c>
      <c r="F144" s="54">
        <f t="shared" si="3"/>
        <v>1.3838960714764854E-3</v>
      </c>
      <c r="G144" s="106"/>
      <c r="H144" s="107"/>
      <c r="I144" s="108"/>
      <c r="J144" s="108"/>
      <c r="K144" s="109"/>
      <c r="L144" s="109"/>
      <c r="M144" s="109"/>
      <c r="N144" s="109"/>
      <c r="O144" s="109"/>
      <c r="P144" s="109"/>
    </row>
    <row r="145" spans="1:16" s="7" customFormat="1" ht="13.2" x14ac:dyDescent="0.25">
      <c r="A145" s="14"/>
      <c r="B145" s="27">
        <v>4143010802</v>
      </c>
      <c r="C145" s="51"/>
      <c r="D145" s="16" t="s">
        <v>160</v>
      </c>
      <c r="E145" s="19">
        <v>774954</v>
      </c>
      <c r="F145" s="54">
        <f t="shared" si="3"/>
        <v>1.6445530406317007E-3</v>
      </c>
      <c r="G145" s="106"/>
      <c r="H145" s="107"/>
      <c r="I145" s="108"/>
      <c r="J145" s="108"/>
      <c r="K145" s="109"/>
      <c r="L145" s="109"/>
      <c r="M145" s="109"/>
      <c r="N145" s="109"/>
      <c r="O145" s="109"/>
      <c r="P145" s="109"/>
    </row>
    <row r="146" spans="1:16" s="7" customFormat="1" ht="13.2" x14ac:dyDescent="0.25">
      <c r="A146" s="14"/>
      <c r="B146" s="27">
        <v>4143010803</v>
      </c>
      <c r="C146" s="51"/>
      <c r="D146" s="16" t="s">
        <v>161</v>
      </c>
      <c r="E146" s="19">
        <v>22890</v>
      </c>
      <c r="F146" s="54">
        <f t="shared" si="3"/>
        <v>4.8575553000642133E-5</v>
      </c>
      <c r="G146" s="106"/>
      <c r="H146" s="107"/>
      <c r="I146" s="108"/>
      <c r="J146" s="108"/>
      <c r="K146" s="109"/>
      <c r="L146" s="109"/>
      <c r="M146" s="109"/>
      <c r="N146" s="109"/>
      <c r="O146" s="109"/>
      <c r="P146" s="109"/>
    </row>
    <row r="147" spans="1:16" s="7" customFormat="1" ht="13.2" x14ac:dyDescent="0.25">
      <c r="A147" s="14"/>
      <c r="B147" s="27">
        <v>4143010804</v>
      </c>
      <c r="C147" s="51"/>
      <c r="D147" s="16" t="s">
        <v>162</v>
      </c>
      <c r="E147" s="19">
        <v>45814</v>
      </c>
      <c r="F147" s="54">
        <f t="shared" si="3"/>
        <v>9.7223258417274749E-5</v>
      </c>
      <c r="G147" s="106"/>
      <c r="H147" s="107"/>
      <c r="I147" s="108"/>
      <c r="J147" s="108"/>
      <c r="K147" s="109"/>
      <c r="L147" s="109"/>
      <c r="M147" s="109"/>
      <c r="N147" s="109"/>
      <c r="O147" s="109"/>
      <c r="P147" s="109"/>
    </row>
    <row r="148" spans="1:16" s="7" customFormat="1" ht="13.2" x14ac:dyDescent="0.25">
      <c r="A148" s="14"/>
      <c r="B148" s="27">
        <v>4143010805</v>
      </c>
      <c r="C148" s="51"/>
      <c r="D148" s="16" t="s">
        <v>163</v>
      </c>
      <c r="E148" s="19">
        <v>3835</v>
      </c>
      <c r="F148" s="54">
        <f t="shared" si="3"/>
        <v>8.1383680977484752E-6</v>
      </c>
      <c r="G148" s="106"/>
      <c r="H148" s="107"/>
      <c r="I148" s="108"/>
      <c r="J148" s="108"/>
      <c r="K148" s="109"/>
      <c r="L148" s="109"/>
      <c r="M148" s="109"/>
      <c r="N148" s="109"/>
      <c r="O148" s="109"/>
      <c r="P148" s="109"/>
    </row>
    <row r="149" spans="1:16" s="7" customFormat="1" ht="13.2" x14ac:dyDescent="0.3">
      <c r="A149" s="14"/>
      <c r="B149" s="55" t="s">
        <v>164</v>
      </c>
      <c r="C149" s="51"/>
      <c r="D149" s="16" t="s">
        <v>165</v>
      </c>
      <c r="E149" s="19">
        <v>0</v>
      </c>
      <c r="F149" s="54">
        <f t="shared" si="3"/>
        <v>0</v>
      </c>
      <c r="G149" s="106"/>
      <c r="H149" s="107"/>
      <c r="I149" s="108"/>
      <c r="J149" s="108"/>
      <c r="K149" s="109"/>
      <c r="L149" s="109"/>
      <c r="M149" s="109"/>
      <c r="N149" s="109"/>
      <c r="O149" s="109"/>
      <c r="P149" s="109"/>
    </row>
    <row r="150" spans="1:16" s="7" customFormat="1" ht="13.2" x14ac:dyDescent="0.25">
      <c r="A150" s="14"/>
      <c r="B150" s="27">
        <v>4143010807</v>
      </c>
      <c r="C150" s="51"/>
      <c r="D150" s="16" t="s">
        <v>166</v>
      </c>
      <c r="E150" s="19">
        <v>1252447</v>
      </c>
      <c r="F150" s="54">
        <f t="shared" si="3"/>
        <v>2.6578552044121992E-3</v>
      </c>
      <c r="G150" s="106"/>
      <c r="H150" s="107"/>
      <c r="I150" s="108"/>
      <c r="J150" s="108"/>
      <c r="K150" s="109"/>
      <c r="L150" s="109"/>
      <c r="M150" s="109"/>
      <c r="N150" s="109"/>
      <c r="O150" s="109"/>
      <c r="P150" s="109"/>
    </row>
    <row r="151" spans="1:16" s="7" customFormat="1" ht="13.2" x14ac:dyDescent="0.3">
      <c r="A151" s="14"/>
      <c r="B151" s="26"/>
      <c r="C151" s="36"/>
      <c r="D151" s="9" t="s">
        <v>167</v>
      </c>
      <c r="E151" s="10">
        <f>SUM(E152:E153)</f>
        <v>11713</v>
      </c>
      <c r="F151" s="11">
        <f t="shared" si="3"/>
        <v>2.485650730871653E-5</v>
      </c>
      <c r="G151" s="106"/>
      <c r="H151" s="107"/>
      <c r="I151" s="108"/>
      <c r="J151" s="108"/>
      <c r="K151" s="109"/>
      <c r="L151" s="109"/>
      <c r="M151" s="109"/>
      <c r="N151" s="109"/>
      <c r="O151" s="109"/>
      <c r="P151" s="109"/>
    </row>
    <row r="152" spans="1:16" s="7" customFormat="1" ht="13.2" x14ac:dyDescent="0.25">
      <c r="A152" s="14"/>
      <c r="B152" s="27">
        <v>4143011001</v>
      </c>
      <c r="C152" s="51"/>
      <c r="D152" s="16" t="s">
        <v>167</v>
      </c>
      <c r="E152" s="19">
        <v>9053</v>
      </c>
      <c r="F152" s="54">
        <f t="shared" si="3"/>
        <v>1.9211641822403377E-5</v>
      </c>
      <c r="G152" s="106"/>
      <c r="H152" s="107"/>
      <c r="I152" s="108"/>
      <c r="J152" s="108"/>
      <c r="K152" s="109"/>
      <c r="L152" s="109"/>
      <c r="M152" s="109"/>
      <c r="N152" s="109"/>
      <c r="O152" s="109"/>
      <c r="P152" s="109"/>
    </row>
    <row r="153" spans="1:16" s="7" customFormat="1" ht="13.2" x14ac:dyDescent="0.25">
      <c r="A153" s="14"/>
      <c r="B153" s="27">
        <v>4143011006</v>
      </c>
      <c r="C153" s="51"/>
      <c r="D153" s="16" t="s">
        <v>168</v>
      </c>
      <c r="E153" s="19">
        <v>2660</v>
      </c>
      <c r="F153" s="54">
        <f t="shared" si="3"/>
        <v>5.6448654863131535E-6</v>
      </c>
      <c r="G153" s="106"/>
      <c r="H153" s="107"/>
      <c r="I153" s="108"/>
      <c r="J153" s="108"/>
      <c r="K153" s="109"/>
      <c r="L153" s="109"/>
      <c r="M153" s="109"/>
      <c r="N153" s="109"/>
      <c r="O153" s="109"/>
      <c r="P153" s="109"/>
    </row>
    <row r="154" spans="1:16" s="7" customFormat="1" ht="13.2" x14ac:dyDescent="0.3">
      <c r="A154" s="14"/>
      <c r="B154" s="26"/>
      <c r="C154" s="36"/>
      <c r="D154" s="9" t="s">
        <v>169</v>
      </c>
      <c r="E154" s="10">
        <f>SUM(E155:E224)</f>
        <v>9115707</v>
      </c>
      <c r="F154" s="11">
        <f t="shared" si="3"/>
        <v>1.9344714220918501E-2</v>
      </c>
      <c r="G154" s="106"/>
      <c r="H154" s="107"/>
      <c r="I154" s="108"/>
      <c r="J154" s="108"/>
      <c r="K154" s="109"/>
      <c r="L154" s="109"/>
      <c r="M154" s="109"/>
      <c r="N154" s="109"/>
      <c r="O154" s="109"/>
      <c r="P154" s="109"/>
    </row>
    <row r="155" spans="1:16" s="7" customFormat="1" ht="13.2" x14ac:dyDescent="0.25">
      <c r="A155" s="14"/>
      <c r="B155" s="27">
        <v>4143011101</v>
      </c>
      <c r="C155" s="51"/>
      <c r="D155" s="39" t="s">
        <v>170</v>
      </c>
      <c r="E155" s="19">
        <v>624</v>
      </c>
      <c r="F155" s="54">
        <f t="shared" si="3"/>
        <v>1.3242090464133112E-6</v>
      </c>
      <c r="G155" s="106"/>
      <c r="H155" s="107"/>
      <c r="I155" s="108"/>
      <c r="J155" s="108"/>
      <c r="K155" s="109"/>
      <c r="L155" s="109"/>
      <c r="M155" s="109"/>
      <c r="N155" s="109"/>
      <c r="O155" s="109"/>
      <c r="P155" s="109"/>
    </row>
    <row r="156" spans="1:16" s="7" customFormat="1" ht="13.2" x14ac:dyDescent="0.25">
      <c r="A156" s="14"/>
      <c r="B156" s="27">
        <v>4143011102</v>
      </c>
      <c r="C156" s="51"/>
      <c r="D156" s="39" t="s">
        <v>171</v>
      </c>
      <c r="E156" s="19">
        <v>7372</v>
      </c>
      <c r="F156" s="54">
        <f t="shared" si="3"/>
        <v>1.5644341490639312E-5</v>
      </c>
      <c r="G156" s="106"/>
      <c r="H156" s="107"/>
      <c r="I156" s="108"/>
      <c r="J156" s="108"/>
      <c r="K156" s="109"/>
      <c r="L156" s="109"/>
      <c r="M156" s="109"/>
      <c r="N156" s="109"/>
      <c r="O156" s="109"/>
      <c r="P156" s="109"/>
    </row>
    <row r="157" spans="1:16" s="7" customFormat="1" ht="13.2" x14ac:dyDescent="0.25">
      <c r="A157" s="14"/>
      <c r="B157" s="27">
        <v>4143011103</v>
      </c>
      <c r="C157" s="51"/>
      <c r="D157" s="39" t="s">
        <v>172</v>
      </c>
      <c r="E157" s="19">
        <v>67428</v>
      </c>
      <c r="F157" s="54">
        <f t="shared" si="3"/>
        <v>1.4309097368839222E-4</v>
      </c>
      <c r="G157" s="106"/>
      <c r="H157" s="107"/>
      <c r="I157" s="108"/>
      <c r="J157" s="108"/>
      <c r="K157" s="109"/>
      <c r="L157" s="109"/>
      <c r="M157" s="109"/>
      <c r="N157" s="109"/>
      <c r="O157" s="109"/>
      <c r="P157" s="109"/>
    </row>
    <row r="158" spans="1:16" s="7" customFormat="1" ht="13.2" x14ac:dyDescent="0.3">
      <c r="A158" s="14"/>
      <c r="B158" s="15">
        <v>4143011104</v>
      </c>
      <c r="C158" s="51"/>
      <c r="D158" s="39" t="s">
        <v>173</v>
      </c>
      <c r="E158" s="19">
        <v>134</v>
      </c>
      <c r="F158" s="54">
        <f t="shared" si="3"/>
        <v>2.8436540419773031E-7</v>
      </c>
      <c r="G158" s="106"/>
      <c r="H158" s="107"/>
      <c r="I158" s="108"/>
      <c r="J158" s="108"/>
      <c r="K158" s="109"/>
      <c r="L158" s="109"/>
      <c r="M158" s="109"/>
      <c r="N158" s="109"/>
      <c r="O158" s="109"/>
      <c r="P158" s="109"/>
    </row>
    <row r="159" spans="1:16" s="7" customFormat="1" ht="13.2" x14ac:dyDescent="0.25">
      <c r="A159" s="14"/>
      <c r="B159" s="27">
        <v>4143011105</v>
      </c>
      <c r="C159" s="51"/>
      <c r="D159" s="39" t="s">
        <v>174</v>
      </c>
      <c r="E159" s="19">
        <v>2910</v>
      </c>
      <c r="F159" s="54">
        <f t="shared" si="3"/>
        <v>6.1753979568313069E-6</v>
      </c>
      <c r="G159" s="106"/>
      <c r="H159" s="107"/>
      <c r="I159" s="108"/>
      <c r="J159" s="108"/>
      <c r="K159" s="109"/>
      <c r="L159" s="109"/>
      <c r="M159" s="109"/>
      <c r="N159" s="109"/>
      <c r="O159" s="109"/>
      <c r="P159" s="109"/>
    </row>
    <row r="160" spans="1:16" s="7" customFormat="1" ht="13.2" x14ac:dyDescent="0.25">
      <c r="A160" s="14"/>
      <c r="B160" s="27">
        <v>4143011106</v>
      </c>
      <c r="C160" s="51"/>
      <c r="D160" s="39" t="s">
        <v>175</v>
      </c>
      <c r="E160" s="19">
        <v>10555</v>
      </c>
      <c r="F160" s="54">
        <f t="shared" si="3"/>
        <v>2.2399080905276443E-5</v>
      </c>
      <c r="G160" s="106"/>
      <c r="H160" s="107"/>
      <c r="I160" s="108"/>
      <c r="J160" s="108"/>
      <c r="K160" s="109"/>
      <c r="L160" s="109"/>
      <c r="M160" s="109"/>
      <c r="N160" s="109"/>
      <c r="O160" s="109"/>
      <c r="P160" s="109"/>
    </row>
    <row r="161" spans="1:16" s="7" customFormat="1" ht="13.2" x14ac:dyDescent="0.25">
      <c r="A161" s="14"/>
      <c r="B161" s="27">
        <v>4143011107</v>
      </c>
      <c r="C161" s="51"/>
      <c r="D161" s="39" t="s">
        <v>176</v>
      </c>
      <c r="E161" s="19">
        <v>10555</v>
      </c>
      <c r="F161" s="54">
        <f t="shared" si="3"/>
        <v>2.2399080905276443E-5</v>
      </c>
      <c r="G161" s="106"/>
      <c r="H161" s="107"/>
      <c r="I161" s="108"/>
      <c r="J161" s="108"/>
      <c r="K161" s="109"/>
      <c r="L161" s="109"/>
      <c r="M161" s="109"/>
      <c r="N161" s="109"/>
      <c r="O161" s="109"/>
      <c r="P161" s="109"/>
    </row>
    <row r="162" spans="1:16" s="7" customFormat="1" ht="13.2" x14ac:dyDescent="0.3">
      <c r="A162" s="14"/>
      <c r="B162" s="15"/>
      <c r="C162" s="51"/>
      <c r="D162" s="39" t="s">
        <v>177</v>
      </c>
      <c r="E162" s="19">
        <v>0</v>
      </c>
      <c r="F162" s="54">
        <f t="shared" si="3"/>
        <v>0</v>
      </c>
      <c r="G162" s="106"/>
      <c r="H162" s="107"/>
      <c r="I162" s="108"/>
      <c r="J162" s="108"/>
      <c r="K162" s="109"/>
      <c r="L162" s="109"/>
      <c r="M162" s="109"/>
      <c r="N162" s="109"/>
      <c r="O162" s="109"/>
      <c r="P162" s="109"/>
    </row>
    <row r="163" spans="1:16" s="7" customFormat="1" ht="13.2" x14ac:dyDescent="0.25">
      <c r="A163" s="14"/>
      <c r="B163" s="27">
        <v>4143011109</v>
      </c>
      <c r="C163" s="51"/>
      <c r="D163" s="39" t="s">
        <v>178</v>
      </c>
      <c r="E163" s="19">
        <v>4633728</v>
      </c>
      <c r="F163" s="54">
        <f t="shared" si="3"/>
        <v>9.8333726541965701E-3</v>
      </c>
      <c r="G163" s="106"/>
      <c r="H163" s="107"/>
      <c r="I163" s="108"/>
      <c r="J163" s="108"/>
      <c r="K163" s="109"/>
      <c r="L163" s="109"/>
      <c r="M163" s="109"/>
      <c r="N163" s="109"/>
      <c r="O163" s="109"/>
      <c r="P163" s="109"/>
    </row>
    <row r="164" spans="1:16" s="7" customFormat="1" ht="13.2" x14ac:dyDescent="0.25">
      <c r="A164" s="14"/>
      <c r="B164" s="27">
        <v>4143011110</v>
      </c>
      <c r="C164" s="51"/>
      <c r="D164" s="39" t="s">
        <v>179</v>
      </c>
      <c r="E164" s="19">
        <v>5295</v>
      </c>
      <c r="F164" s="54">
        <f t="shared" si="3"/>
        <v>1.1236677725574492E-5</v>
      </c>
      <c r="G164" s="106"/>
      <c r="H164" s="107"/>
      <c r="I164" s="108"/>
      <c r="J164" s="108"/>
      <c r="K164" s="109"/>
      <c r="L164" s="109"/>
      <c r="M164" s="109"/>
      <c r="N164" s="109"/>
      <c r="O164" s="109"/>
      <c r="P164" s="109"/>
    </row>
    <row r="165" spans="1:16" s="7" customFormat="1" ht="34.200000000000003" x14ac:dyDescent="0.3">
      <c r="A165" s="14"/>
      <c r="B165" s="15">
        <v>4143011112</v>
      </c>
      <c r="C165" s="51"/>
      <c r="D165" s="39" t="s">
        <v>180</v>
      </c>
      <c r="E165" s="19">
        <v>0</v>
      </c>
      <c r="F165" s="54">
        <f t="shared" si="3"/>
        <v>0</v>
      </c>
      <c r="G165" s="106"/>
      <c r="H165" s="107"/>
      <c r="I165" s="108"/>
      <c r="J165" s="108"/>
      <c r="K165" s="109"/>
      <c r="L165" s="109"/>
      <c r="M165" s="109"/>
      <c r="N165" s="109"/>
      <c r="O165" s="109"/>
      <c r="P165" s="109"/>
    </row>
    <row r="166" spans="1:16" s="7" customFormat="1" ht="13.2" x14ac:dyDescent="0.25">
      <c r="A166" s="14"/>
      <c r="B166" s="27">
        <v>4143011113</v>
      </c>
      <c r="C166" s="51"/>
      <c r="D166" s="39" t="s">
        <v>181</v>
      </c>
      <c r="E166" s="19">
        <v>30624</v>
      </c>
      <c r="F166" s="54">
        <f t="shared" si="3"/>
        <v>6.498810550859174E-5</v>
      </c>
      <c r="G166" s="106"/>
      <c r="H166" s="107"/>
      <c r="I166" s="108"/>
      <c r="J166" s="108"/>
      <c r="K166" s="109"/>
      <c r="L166" s="109"/>
      <c r="M166" s="109"/>
      <c r="N166" s="109"/>
      <c r="O166" s="109"/>
      <c r="P166" s="109"/>
    </row>
    <row r="167" spans="1:16" s="7" customFormat="1" ht="13.2" x14ac:dyDescent="0.25">
      <c r="A167" s="14"/>
      <c r="B167" s="27">
        <v>4143011115</v>
      </c>
      <c r="C167" s="51"/>
      <c r="D167" s="39" t="s">
        <v>182</v>
      </c>
      <c r="E167" s="19">
        <v>43</v>
      </c>
      <c r="F167" s="54">
        <f t="shared" si="3"/>
        <v>9.1251584929122406E-8</v>
      </c>
      <c r="G167" s="106"/>
      <c r="H167" s="107"/>
      <c r="I167" s="108"/>
      <c r="J167" s="108"/>
      <c r="K167" s="109"/>
      <c r="L167" s="109"/>
      <c r="M167" s="109"/>
      <c r="N167" s="109"/>
      <c r="O167" s="109"/>
      <c r="P167" s="109"/>
    </row>
    <row r="168" spans="1:16" s="7" customFormat="1" ht="34.200000000000003" x14ac:dyDescent="0.3">
      <c r="A168" s="14"/>
      <c r="B168" s="15" t="s">
        <v>183</v>
      </c>
      <c r="C168" s="51"/>
      <c r="D168" s="39" t="s">
        <v>184</v>
      </c>
      <c r="E168" s="19">
        <v>0</v>
      </c>
      <c r="F168" s="54">
        <f t="shared" si="3"/>
        <v>0</v>
      </c>
      <c r="G168" s="106"/>
      <c r="H168" s="107"/>
      <c r="I168" s="108"/>
      <c r="J168" s="108"/>
      <c r="K168" s="109"/>
      <c r="L168" s="109"/>
      <c r="M168" s="109"/>
      <c r="N168" s="109"/>
      <c r="O168" s="109"/>
      <c r="P168" s="109"/>
    </row>
    <row r="169" spans="1:16" s="7" customFormat="1" ht="13.2" x14ac:dyDescent="0.25">
      <c r="A169" s="14"/>
      <c r="B169" s="27">
        <v>4143011118</v>
      </c>
      <c r="C169" s="51"/>
      <c r="D169" s="39" t="s">
        <v>185</v>
      </c>
      <c r="E169" s="19">
        <v>848</v>
      </c>
      <c r="F169" s="54">
        <f t="shared" si="3"/>
        <v>1.7995661399975767E-6</v>
      </c>
      <c r="G169" s="106"/>
      <c r="H169" s="107"/>
      <c r="I169" s="108"/>
      <c r="J169" s="108"/>
      <c r="K169" s="109"/>
      <c r="L169" s="109"/>
      <c r="M169" s="109"/>
      <c r="N169" s="109"/>
      <c r="O169" s="109"/>
      <c r="P169" s="109"/>
    </row>
    <row r="170" spans="1:16" s="7" customFormat="1" ht="13.2" x14ac:dyDescent="0.25">
      <c r="A170" s="14"/>
      <c r="B170" s="27">
        <v>4143011119</v>
      </c>
      <c r="C170" s="51"/>
      <c r="D170" s="39" t="s">
        <v>186</v>
      </c>
      <c r="E170" s="19">
        <v>1901808</v>
      </c>
      <c r="F170" s="54">
        <f t="shared" si="3"/>
        <v>4.0358835867647536E-3</v>
      </c>
      <c r="G170" s="106"/>
      <c r="H170" s="107"/>
      <c r="I170" s="108"/>
      <c r="J170" s="108"/>
      <c r="K170" s="109"/>
      <c r="L170" s="109"/>
      <c r="M170" s="109"/>
      <c r="N170" s="109"/>
      <c r="O170" s="109"/>
      <c r="P170" s="109"/>
    </row>
    <row r="171" spans="1:16" s="7" customFormat="1" ht="13.2" x14ac:dyDescent="0.25">
      <c r="A171" s="14"/>
      <c r="B171" s="27">
        <v>4143011120</v>
      </c>
      <c r="C171" s="51"/>
      <c r="D171" s="39" t="s">
        <v>187</v>
      </c>
      <c r="E171" s="19">
        <v>49068</v>
      </c>
      <c r="F171" s="54">
        <f t="shared" si="3"/>
        <v>1.0412866905353903E-4</v>
      </c>
      <c r="G171" s="106"/>
      <c r="H171" s="107"/>
      <c r="I171" s="108"/>
      <c r="J171" s="108"/>
      <c r="K171" s="109"/>
      <c r="L171" s="109"/>
      <c r="M171" s="109"/>
      <c r="N171" s="109"/>
      <c r="O171" s="109"/>
      <c r="P171" s="109"/>
    </row>
    <row r="172" spans="1:16" s="7" customFormat="1" ht="13.2" x14ac:dyDescent="0.25">
      <c r="A172" s="14"/>
      <c r="B172" s="27">
        <v>4143011121</v>
      </c>
      <c r="C172" s="51"/>
      <c r="D172" s="39" t="s">
        <v>188</v>
      </c>
      <c r="E172" s="19">
        <v>1940</v>
      </c>
      <c r="F172" s="54">
        <f t="shared" si="3"/>
        <v>4.116931971220871E-6</v>
      </c>
      <c r="G172" s="106"/>
      <c r="H172" s="107"/>
      <c r="I172" s="108"/>
      <c r="J172" s="108"/>
      <c r="K172" s="109"/>
      <c r="L172" s="109"/>
      <c r="M172" s="109"/>
      <c r="N172" s="109"/>
      <c r="O172" s="109"/>
      <c r="P172" s="109"/>
    </row>
    <row r="173" spans="1:16" s="7" customFormat="1" ht="13.2" x14ac:dyDescent="0.25">
      <c r="A173" s="14"/>
      <c r="B173" s="27">
        <v>4143011122</v>
      </c>
      <c r="C173" s="51"/>
      <c r="D173" s="39" t="s">
        <v>189</v>
      </c>
      <c r="E173" s="47">
        <v>2947</v>
      </c>
      <c r="F173" s="32">
        <f t="shared" si="3"/>
        <v>6.2539167624679933E-6</v>
      </c>
      <c r="G173" s="106"/>
      <c r="H173" s="107"/>
      <c r="I173" s="108"/>
      <c r="J173" s="108"/>
      <c r="K173" s="109"/>
      <c r="L173" s="109"/>
      <c r="M173" s="109"/>
      <c r="N173" s="109"/>
      <c r="O173" s="109"/>
      <c r="P173" s="109"/>
    </row>
    <row r="174" spans="1:16" s="7" customFormat="1" ht="13.2" x14ac:dyDescent="0.3">
      <c r="A174" s="14"/>
      <c r="B174" s="15"/>
      <c r="C174" s="51"/>
      <c r="D174" s="39" t="s">
        <v>190</v>
      </c>
      <c r="E174" s="47">
        <v>0</v>
      </c>
      <c r="F174" s="32">
        <f t="shared" si="3"/>
        <v>0</v>
      </c>
      <c r="G174" s="106"/>
      <c r="H174" s="107"/>
      <c r="I174" s="108"/>
      <c r="J174" s="108"/>
      <c r="K174" s="109"/>
      <c r="L174" s="109"/>
      <c r="M174" s="109"/>
      <c r="N174" s="109"/>
      <c r="O174" s="109"/>
      <c r="P174" s="109"/>
    </row>
    <row r="175" spans="1:16" s="7" customFormat="1" ht="13.2" x14ac:dyDescent="0.3">
      <c r="A175" s="14"/>
      <c r="B175" s="53" t="s">
        <v>191</v>
      </c>
      <c r="C175" s="52"/>
      <c r="D175" s="39" t="s">
        <v>192</v>
      </c>
      <c r="E175" s="31">
        <v>0</v>
      </c>
      <c r="F175" s="32">
        <f t="shared" si="3"/>
        <v>0</v>
      </c>
      <c r="G175" s="114"/>
      <c r="H175" s="115"/>
      <c r="I175" s="116"/>
      <c r="J175" s="116"/>
      <c r="K175" s="109"/>
      <c r="L175" s="109"/>
      <c r="M175" s="109"/>
      <c r="N175" s="109"/>
      <c r="O175" s="109"/>
      <c r="P175" s="109"/>
    </row>
    <row r="176" spans="1:16" s="7" customFormat="1" ht="13.2" x14ac:dyDescent="0.3">
      <c r="A176" s="14"/>
      <c r="B176" s="53" t="s">
        <v>193</v>
      </c>
      <c r="C176" s="52"/>
      <c r="D176" s="39" t="s">
        <v>194</v>
      </c>
      <c r="E176" s="31">
        <v>0</v>
      </c>
      <c r="F176" s="32">
        <f t="shared" si="3"/>
        <v>0</v>
      </c>
      <c r="G176" s="114"/>
      <c r="H176" s="115"/>
      <c r="I176" s="116"/>
      <c r="J176" s="116"/>
      <c r="K176" s="109"/>
      <c r="L176" s="109"/>
      <c r="M176" s="109"/>
      <c r="N176" s="109"/>
      <c r="O176" s="109"/>
      <c r="P176" s="109"/>
    </row>
    <row r="177" spans="1:16" s="7" customFormat="1" ht="13.2" x14ac:dyDescent="0.25">
      <c r="A177" s="14"/>
      <c r="B177" s="27">
        <v>4143011127</v>
      </c>
      <c r="C177" s="51"/>
      <c r="D177" s="39" t="s">
        <v>195</v>
      </c>
      <c r="E177" s="47">
        <v>71920</v>
      </c>
      <c r="F177" s="32">
        <f t="shared" si="3"/>
        <v>1.5262358111866239E-4</v>
      </c>
      <c r="G177" s="106"/>
      <c r="H177" s="107"/>
      <c r="I177" s="108"/>
      <c r="J177" s="108"/>
      <c r="K177" s="109"/>
      <c r="L177" s="109"/>
      <c r="M177" s="109"/>
      <c r="N177" s="109"/>
      <c r="O177" s="109"/>
      <c r="P177" s="109"/>
    </row>
    <row r="178" spans="1:16" s="7" customFormat="1" ht="13.2" x14ac:dyDescent="0.25">
      <c r="A178" s="14"/>
      <c r="B178" s="27">
        <v>4143011128</v>
      </c>
      <c r="C178" s="51"/>
      <c r="D178" s="39" t="s">
        <v>196</v>
      </c>
      <c r="E178" s="47">
        <v>64900</v>
      </c>
      <c r="F178" s="32">
        <f t="shared" si="3"/>
        <v>1.3772622934651266E-4</v>
      </c>
      <c r="G178" s="106"/>
      <c r="H178" s="107"/>
      <c r="I178" s="108"/>
      <c r="J178" s="108"/>
      <c r="K178" s="109"/>
      <c r="L178" s="109"/>
      <c r="M178" s="109"/>
      <c r="N178" s="109"/>
      <c r="O178" s="109"/>
      <c r="P178" s="109"/>
    </row>
    <row r="179" spans="1:16" s="7" customFormat="1" ht="13.2" x14ac:dyDescent="0.25">
      <c r="A179" s="14"/>
      <c r="B179" s="27">
        <v>4143011129</v>
      </c>
      <c r="C179" s="51"/>
      <c r="D179" s="39" t="s">
        <v>197</v>
      </c>
      <c r="E179" s="47">
        <v>9086</v>
      </c>
      <c r="F179" s="32">
        <f t="shared" si="3"/>
        <v>1.928167210851177E-5</v>
      </c>
      <c r="G179" s="106"/>
      <c r="H179" s="107"/>
      <c r="I179" s="108"/>
      <c r="J179" s="108"/>
      <c r="K179" s="109"/>
      <c r="L179" s="109"/>
      <c r="M179" s="109"/>
      <c r="N179" s="109"/>
      <c r="O179" s="109"/>
      <c r="P179" s="109"/>
    </row>
    <row r="180" spans="1:16" s="7" customFormat="1" ht="13.2" x14ac:dyDescent="0.25">
      <c r="A180" s="14"/>
      <c r="B180" s="27">
        <v>4143011131</v>
      </c>
      <c r="C180" s="51"/>
      <c r="D180" s="39" t="s">
        <v>198</v>
      </c>
      <c r="E180" s="47">
        <v>36260</v>
      </c>
      <c r="F180" s="32">
        <f t="shared" si="3"/>
        <v>7.6948429523952981E-5</v>
      </c>
      <c r="G180" s="106"/>
      <c r="H180" s="107"/>
      <c r="I180" s="108"/>
      <c r="J180" s="108"/>
      <c r="K180" s="109"/>
      <c r="L180" s="109"/>
      <c r="M180" s="109"/>
      <c r="N180" s="109"/>
      <c r="O180" s="109"/>
      <c r="P180" s="109"/>
    </row>
    <row r="181" spans="1:16" s="7" customFormat="1" ht="13.2" x14ac:dyDescent="0.3">
      <c r="A181" s="14"/>
      <c r="B181" s="53" t="s">
        <v>199</v>
      </c>
      <c r="C181" s="52"/>
      <c r="D181" s="39" t="s">
        <v>200</v>
      </c>
      <c r="E181" s="31">
        <v>0</v>
      </c>
      <c r="F181" s="32">
        <f t="shared" si="3"/>
        <v>0</v>
      </c>
      <c r="G181" s="114"/>
      <c r="H181" s="115"/>
      <c r="I181" s="116"/>
      <c r="J181" s="116"/>
      <c r="K181" s="109"/>
      <c r="L181" s="109"/>
      <c r="M181" s="109"/>
      <c r="N181" s="109"/>
      <c r="O181" s="109"/>
      <c r="P181" s="109"/>
    </row>
    <row r="182" spans="1:16" s="7" customFormat="1" ht="13.2" x14ac:dyDescent="0.25">
      <c r="A182" s="14"/>
      <c r="B182" s="27">
        <v>4143011133</v>
      </c>
      <c r="C182" s="51"/>
      <c r="D182" s="39" t="s">
        <v>201</v>
      </c>
      <c r="E182" s="47">
        <v>408</v>
      </c>
      <c r="F182" s="32">
        <f t="shared" si="3"/>
        <v>8.6582899188562658E-7</v>
      </c>
      <c r="G182" s="106"/>
      <c r="H182" s="107"/>
      <c r="I182" s="108"/>
      <c r="J182" s="108"/>
      <c r="K182" s="109"/>
      <c r="L182" s="109"/>
      <c r="M182" s="109"/>
      <c r="N182" s="109"/>
      <c r="O182" s="109"/>
      <c r="P182" s="109"/>
    </row>
    <row r="183" spans="1:16" s="7" customFormat="1" ht="13.2" x14ac:dyDescent="0.25">
      <c r="A183" s="14"/>
      <c r="B183" s="27">
        <v>4143011134</v>
      </c>
      <c r="C183" s="51"/>
      <c r="D183" s="39" t="s">
        <v>202</v>
      </c>
      <c r="E183" s="47">
        <v>870</v>
      </c>
      <c r="F183" s="32">
        <f t="shared" si="3"/>
        <v>1.8462529974031742E-6</v>
      </c>
      <c r="G183" s="106"/>
      <c r="H183" s="107"/>
      <c r="I183" s="108"/>
      <c r="J183" s="108"/>
      <c r="K183" s="109"/>
      <c r="L183" s="109"/>
      <c r="M183" s="109"/>
      <c r="N183" s="109"/>
      <c r="O183" s="109"/>
      <c r="P183" s="109"/>
    </row>
    <row r="184" spans="1:16" s="7" customFormat="1" ht="13.2" x14ac:dyDescent="0.25">
      <c r="A184" s="14"/>
      <c r="B184" s="27">
        <v>4143011135</v>
      </c>
      <c r="C184" s="51"/>
      <c r="D184" s="39" t="s">
        <v>203</v>
      </c>
      <c r="E184" s="47">
        <v>1824</v>
      </c>
      <c r="F184" s="32">
        <f t="shared" si="3"/>
        <v>3.8707649049004477E-6</v>
      </c>
      <c r="G184" s="106"/>
      <c r="H184" s="107"/>
      <c r="I184" s="108"/>
      <c r="J184" s="108"/>
      <c r="K184" s="109"/>
      <c r="L184" s="109"/>
      <c r="M184" s="109"/>
      <c r="N184" s="109"/>
      <c r="O184" s="109"/>
      <c r="P184" s="109"/>
    </row>
    <row r="185" spans="1:16" s="7" customFormat="1" ht="13.2" x14ac:dyDescent="0.25">
      <c r="A185" s="14"/>
      <c r="B185" s="27">
        <v>4143011136</v>
      </c>
      <c r="C185" s="51"/>
      <c r="D185" s="39" t="s">
        <v>204</v>
      </c>
      <c r="E185" s="47">
        <v>117354</v>
      </c>
      <c r="F185" s="32">
        <f t="shared" si="3"/>
        <v>2.4904043018074954E-4</v>
      </c>
      <c r="G185" s="106"/>
      <c r="H185" s="107"/>
      <c r="I185" s="108"/>
      <c r="J185" s="108"/>
      <c r="K185" s="109"/>
      <c r="L185" s="109"/>
      <c r="M185" s="109"/>
      <c r="N185" s="109"/>
      <c r="O185" s="109"/>
      <c r="P185" s="109"/>
    </row>
    <row r="186" spans="1:16" s="7" customFormat="1" ht="13.2" x14ac:dyDescent="0.25">
      <c r="A186" s="14"/>
      <c r="B186" s="27">
        <v>4143011137</v>
      </c>
      <c r="C186" s="51"/>
      <c r="D186" s="39" t="s">
        <v>205</v>
      </c>
      <c r="E186" s="47">
        <v>85728</v>
      </c>
      <c r="F186" s="32">
        <f t="shared" si="3"/>
        <v>1.8192595053032106E-4</v>
      </c>
      <c r="G186" s="106"/>
      <c r="H186" s="107"/>
      <c r="I186" s="108"/>
      <c r="J186" s="108"/>
      <c r="K186" s="109"/>
      <c r="L186" s="109"/>
      <c r="M186" s="109"/>
      <c r="N186" s="109"/>
      <c r="O186" s="109"/>
      <c r="P186" s="109"/>
    </row>
    <row r="187" spans="1:16" s="7" customFormat="1" ht="13.2" x14ac:dyDescent="0.25">
      <c r="A187" s="14"/>
      <c r="B187" s="27">
        <v>4143011138</v>
      </c>
      <c r="C187" s="51"/>
      <c r="D187" s="39" t="s">
        <v>206</v>
      </c>
      <c r="E187" s="47">
        <v>222888</v>
      </c>
      <c r="F187" s="32">
        <f t="shared" si="3"/>
        <v>4.7299728515540082E-4</v>
      </c>
      <c r="G187" s="106"/>
      <c r="H187" s="107"/>
      <c r="I187" s="108"/>
      <c r="J187" s="108"/>
      <c r="K187" s="109"/>
      <c r="L187" s="109"/>
      <c r="M187" s="109"/>
      <c r="N187" s="109"/>
      <c r="O187" s="109"/>
      <c r="P187" s="109"/>
    </row>
    <row r="188" spans="1:16" s="7" customFormat="1" ht="13.2" x14ac:dyDescent="0.25">
      <c r="A188" s="14"/>
      <c r="B188" s="27">
        <v>4143011139</v>
      </c>
      <c r="C188" s="51"/>
      <c r="D188" s="39" t="s">
        <v>207</v>
      </c>
      <c r="E188" s="47">
        <v>126</v>
      </c>
      <c r="F188" s="32">
        <f t="shared" si="3"/>
        <v>2.6738836514114937E-7</v>
      </c>
      <c r="G188" s="106"/>
      <c r="H188" s="107"/>
      <c r="I188" s="108"/>
      <c r="J188" s="108"/>
      <c r="K188" s="109"/>
      <c r="L188" s="109"/>
      <c r="M188" s="109"/>
      <c r="N188" s="109"/>
      <c r="O188" s="109"/>
      <c r="P188" s="109"/>
    </row>
    <row r="189" spans="1:16" s="7" customFormat="1" ht="22.8" x14ac:dyDescent="0.3">
      <c r="A189" s="14"/>
      <c r="B189" s="53" t="s">
        <v>208</v>
      </c>
      <c r="C189" s="52"/>
      <c r="D189" s="39" t="s">
        <v>209</v>
      </c>
      <c r="E189" s="31">
        <v>0</v>
      </c>
      <c r="F189" s="32">
        <f t="shared" si="3"/>
        <v>0</v>
      </c>
      <c r="G189" s="114"/>
      <c r="H189" s="115"/>
      <c r="I189" s="116"/>
      <c r="J189" s="116"/>
      <c r="K189" s="109"/>
      <c r="L189" s="109"/>
      <c r="M189" s="109"/>
      <c r="N189" s="109"/>
      <c r="O189" s="109"/>
      <c r="P189" s="109"/>
    </row>
    <row r="190" spans="1:16" s="7" customFormat="1" ht="22.8" x14ac:dyDescent="0.25">
      <c r="A190" s="14"/>
      <c r="B190" s="27">
        <v>4143011141</v>
      </c>
      <c r="C190" s="51"/>
      <c r="D190" s="39" t="s">
        <v>210</v>
      </c>
      <c r="E190" s="47">
        <v>692</v>
      </c>
      <c r="F190" s="32">
        <f t="shared" si="3"/>
        <v>1.4685138783942489E-6</v>
      </c>
      <c r="G190" s="106"/>
      <c r="H190" s="107"/>
      <c r="I190" s="108"/>
      <c r="J190" s="108"/>
      <c r="K190" s="109"/>
      <c r="L190" s="109"/>
      <c r="M190" s="109"/>
      <c r="N190" s="109"/>
      <c r="O190" s="109"/>
      <c r="P190" s="109"/>
    </row>
    <row r="191" spans="1:16" s="7" customFormat="1" ht="13.2" x14ac:dyDescent="0.25">
      <c r="A191" s="14"/>
      <c r="B191" s="27">
        <v>4143011142</v>
      </c>
      <c r="C191" s="51"/>
      <c r="D191" s="39" t="s">
        <v>211</v>
      </c>
      <c r="E191" s="47">
        <v>224024</v>
      </c>
      <c r="F191" s="32">
        <f t="shared" si="3"/>
        <v>4.7540802470143531E-4</v>
      </c>
      <c r="G191" s="106"/>
      <c r="H191" s="107"/>
      <c r="I191" s="108"/>
      <c r="J191" s="108"/>
      <c r="K191" s="109"/>
      <c r="L191" s="109"/>
      <c r="M191" s="109"/>
      <c r="N191" s="109"/>
      <c r="O191" s="109"/>
      <c r="P191" s="109"/>
    </row>
    <row r="192" spans="1:16" s="7" customFormat="1" ht="13.2" x14ac:dyDescent="0.25">
      <c r="A192" s="14"/>
      <c r="B192" s="27">
        <v>4143011143</v>
      </c>
      <c r="C192" s="51"/>
      <c r="D192" s="39" t="s">
        <v>212</v>
      </c>
      <c r="E192" s="47">
        <v>14400</v>
      </c>
      <c r="F192" s="32">
        <f t="shared" si="3"/>
        <v>3.0558670301845646E-5</v>
      </c>
      <c r="G192" s="106"/>
      <c r="H192" s="107"/>
      <c r="I192" s="108"/>
      <c r="J192" s="108"/>
      <c r="K192" s="109"/>
      <c r="L192" s="109"/>
      <c r="M192" s="109"/>
      <c r="N192" s="109"/>
      <c r="O192" s="109"/>
      <c r="P192" s="109"/>
    </row>
    <row r="193" spans="1:16" s="7" customFormat="1" ht="13.2" x14ac:dyDescent="0.25">
      <c r="A193" s="14"/>
      <c r="B193" s="27">
        <v>4143011144</v>
      </c>
      <c r="C193" s="51"/>
      <c r="D193" s="39" t="s">
        <v>213</v>
      </c>
      <c r="E193" s="47">
        <v>12126</v>
      </c>
      <c r="F193" s="32">
        <f t="shared" si="3"/>
        <v>2.5732946950012517E-5</v>
      </c>
      <c r="G193" s="106"/>
      <c r="H193" s="107"/>
      <c r="I193" s="108"/>
      <c r="J193" s="108"/>
      <c r="K193" s="109"/>
      <c r="L193" s="109"/>
      <c r="M193" s="109"/>
      <c r="N193" s="109"/>
      <c r="O193" s="109"/>
      <c r="P193" s="109"/>
    </row>
    <row r="194" spans="1:16" s="7" customFormat="1" ht="13.2" x14ac:dyDescent="0.25">
      <c r="A194" s="14"/>
      <c r="B194" s="27">
        <v>4143011145</v>
      </c>
      <c r="C194" s="51"/>
      <c r="D194" s="39" t="s">
        <v>214</v>
      </c>
      <c r="E194" s="47">
        <v>61299</v>
      </c>
      <c r="F194" s="32">
        <f t="shared" si="3"/>
        <v>1.3008443964116918E-4</v>
      </c>
      <c r="G194" s="106"/>
      <c r="H194" s="107"/>
      <c r="I194" s="108"/>
      <c r="J194" s="108"/>
      <c r="K194" s="109"/>
      <c r="L194" s="109"/>
      <c r="M194" s="109"/>
      <c r="N194" s="109"/>
      <c r="O194" s="109"/>
      <c r="P194" s="109"/>
    </row>
    <row r="195" spans="1:16" s="7" customFormat="1" ht="13.2" x14ac:dyDescent="0.25">
      <c r="A195" s="14"/>
      <c r="B195" s="27">
        <v>4143011146</v>
      </c>
      <c r="C195" s="51"/>
      <c r="D195" s="39" t="s">
        <v>215</v>
      </c>
      <c r="E195" s="47">
        <v>10000</v>
      </c>
      <c r="F195" s="32">
        <f t="shared" si="3"/>
        <v>2.1221298820726141E-5</v>
      </c>
      <c r="G195" s="106"/>
      <c r="H195" s="107"/>
      <c r="I195" s="108"/>
      <c r="J195" s="108"/>
      <c r="K195" s="109"/>
      <c r="L195" s="109"/>
      <c r="M195" s="109"/>
      <c r="N195" s="109"/>
      <c r="O195" s="109"/>
      <c r="P195" s="109"/>
    </row>
    <row r="196" spans="1:16" s="7" customFormat="1" ht="13.2" x14ac:dyDescent="0.25">
      <c r="A196" s="14"/>
      <c r="B196" s="27">
        <v>4143011149</v>
      </c>
      <c r="C196" s="51"/>
      <c r="D196" s="39" t="s">
        <v>216</v>
      </c>
      <c r="E196" s="47">
        <v>731</v>
      </c>
      <c r="F196" s="32">
        <f t="shared" si="3"/>
        <v>1.5512769437950808E-6</v>
      </c>
      <c r="G196" s="106"/>
      <c r="H196" s="107"/>
      <c r="I196" s="108"/>
      <c r="J196" s="108"/>
      <c r="K196" s="109"/>
      <c r="L196" s="109"/>
      <c r="M196" s="109"/>
      <c r="N196" s="109"/>
      <c r="O196" s="109"/>
      <c r="P196" s="109"/>
    </row>
    <row r="197" spans="1:16" s="7" customFormat="1" ht="13.2" x14ac:dyDescent="0.25">
      <c r="A197" s="14"/>
      <c r="B197" s="27">
        <v>4143011150</v>
      </c>
      <c r="C197" s="51"/>
      <c r="D197" s="39" t="s">
        <v>217</v>
      </c>
      <c r="E197" s="47">
        <v>350280</v>
      </c>
      <c r="F197" s="32">
        <f t="shared" si="3"/>
        <v>7.4333965509239524E-4</v>
      </c>
      <c r="G197" s="106"/>
      <c r="H197" s="107"/>
      <c r="I197" s="108"/>
      <c r="J197" s="108"/>
      <c r="K197" s="109"/>
      <c r="L197" s="109"/>
      <c r="M197" s="109"/>
      <c r="N197" s="109"/>
      <c r="O197" s="109"/>
      <c r="P197" s="109"/>
    </row>
    <row r="198" spans="1:16" s="7" customFormat="1" ht="13.2" x14ac:dyDescent="0.25">
      <c r="A198" s="14"/>
      <c r="B198" s="27">
        <v>4143011151</v>
      </c>
      <c r="C198" s="51"/>
      <c r="D198" s="39" t="s">
        <v>218</v>
      </c>
      <c r="E198" s="47">
        <v>81250</v>
      </c>
      <c r="F198" s="32">
        <f t="shared" si="3"/>
        <v>1.7242305291839989E-4</v>
      </c>
      <c r="G198" s="106"/>
      <c r="H198" s="107"/>
      <c r="I198" s="108"/>
      <c r="J198" s="108"/>
      <c r="K198" s="109"/>
      <c r="L198" s="109"/>
      <c r="M198" s="109"/>
      <c r="N198" s="109"/>
      <c r="O198" s="109"/>
      <c r="P198" s="109"/>
    </row>
    <row r="199" spans="1:16" s="7" customFormat="1" ht="13.2" x14ac:dyDescent="0.25">
      <c r="A199" s="14"/>
      <c r="B199" s="27">
        <v>4143011152</v>
      </c>
      <c r="C199" s="51"/>
      <c r="D199" s="39" t="s">
        <v>219</v>
      </c>
      <c r="E199" s="47">
        <v>339660</v>
      </c>
      <c r="F199" s="32">
        <f t="shared" si="3"/>
        <v>7.2080263574478406E-4</v>
      </c>
      <c r="G199" s="106"/>
      <c r="H199" s="107"/>
      <c r="I199" s="108"/>
      <c r="J199" s="108"/>
      <c r="K199" s="109"/>
      <c r="L199" s="109"/>
      <c r="M199" s="109"/>
      <c r="N199" s="109"/>
      <c r="O199" s="109"/>
      <c r="P199" s="109"/>
    </row>
    <row r="200" spans="1:16" s="7" customFormat="1" ht="13.2" x14ac:dyDescent="0.25">
      <c r="A200" s="14"/>
      <c r="B200" s="27">
        <v>4143011153</v>
      </c>
      <c r="C200" s="51"/>
      <c r="D200" s="39" t="s">
        <v>220</v>
      </c>
      <c r="E200" s="47">
        <v>93280</v>
      </c>
      <c r="F200" s="32">
        <f t="shared" si="3"/>
        <v>1.9795227539973345E-4</v>
      </c>
      <c r="G200" s="106"/>
      <c r="H200" s="107"/>
      <c r="I200" s="108"/>
      <c r="J200" s="108"/>
      <c r="K200" s="109"/>
      <c r="L200" s="109"/>
      <c r="M200" s="109"/>
      <c r="N200" s="109"/>
      <c r="O200" s="109"/>
      <c r="P200" s="109"/>
    </row>
    <row r="201" spans="1:16" s="7" customFormat="1" ht="13.2" x14ac:dyDescent="0.25">
      <c r="A201" s="14"/>
      <c r="B201" s="27">
        <v>4143011154</v>
      </c>
      <c r="C201" s="51"/>
      <c r="D201" s="39" t="s">
        <v>221</v>
      </c>
      <c r="E201" s="47">
        <v>42768</v>
      </c>
      <c r="F201" s="32">
        <f t="shared" si="3"/>
        <v>9.0759250796481554E-5</v>
      </c>
      <c r="G201" s="106"/>
      <c r="H201" s="107"/>
      <c r="I201" s="108"/>
      <c r="J201" s="108"/>
      <c r="K201" s="109"/>
      <c r="L201" s="109"/>
      <c r="M201" s="109"/>
      <c r="N201" s="109"/>
      <c r="O201" s="109"/>
      <c r="P201" s="109"/>
    </row>
    <row r="202" spans="1:16" s="7" customFormat="1" ht="13.2" x14ac:dyDescent="0.25">
      <c r="A202" s="14"/>
      <c r="B202" s="27">
        <v>4143011155</v>
      </c>
      <c r="C202" s="51"/>
      <c r="D202" s="39" t="s">
        <v>222</v>
      </c>
      <c r="E202" s="47">
        <v>82368</v>
      </c>
      <c r="F202" s="32">
        <f t="shared" si="3"/>
        <v>1.7479559412655708E-4</v>
      </c>
      <c r="G202" s="106"/>
      <c r="H202" s="107"/>
      <c r="I202" s="108"/>
      <c r="J202" s="108"/>
      <c r="K202" s="109"/>
      <c r="L202" s="109"/>
      <c r="M202" s="109"/>
      <c r="N202" s="109"/>
      <c r="O202" s="109"/>
      <c r="P202" s="109"/>
    </row>
    <row r="203" spans="1:16" s="7" customFormat="1" ht="13.2" x14ac:dyDescent="0.25">
      <c r="A203" s="14"/>
      <c r="B203" s="27">
        <v>4143011156</v>
      </c>
      <c r="C203" s="51"/>
      <c r="D203" s="39" t="s">
        <v>223</v>
      </c>
      <c r="E203" s="47">
        <v>4656</v>
      </c>
      <c r="F203" s="32">
        <f t="shared" si="3"/>
        <v>9.8806367309300904E-6</v>
      </c>
      <c r="G203" s="106"/>
      <c r="H203" s="107"/>
      <c r="I203" s="108"/>
      <c r="J203" s="108"/>
      <c r="K203" s="109"/>
      <c r="L203" s="109"/>
      <c r="M203" s="109"/>
      <c r="N203" s="109"/>
      <c r="O203" s="109"/>
      <c r="P203" s="109"/>
    </row>
    <row r="204" spans="1:16" s="7" customFormat="1" ht="13.2" x14ac:dyDescent="0.3">
      <c r="A204" s="14"/>
      <c r="B204" s="53" t="s">
        <v>224</v>
      </c>
      <c r="C204" s="52"/>
      <c r="D204" s="39" t="s">
        <v>225</v>
      </c>
      <c r="E204" s="31">
        <v>0</v>
      </c>
      <c r="F204" s="32">
        <f t="shared" si="3"/>
        <v>0</v>
      </c>
      <c r="G204" s="114"/>
      <c r="H204" s="115"/>
      <c r="I204" s="116"/>
      <c r="J204" s="116"/>
      <c r="K204" s="109"/>
      <c r="L204" s="109"/>
      <c r="M204" s="109"/>
      <c r="N204" s="109"/>
      <c r="O204" s="109"/>
      <c r="P204" s="109"/>
    </row>
    <row r="205" spans="1:16" s="7" customFormat="1" ht="13.2" x14ac:dyDescent="0.3">
      <c r="A205" s="14"/>
      <c r="B205" s="53" t="s">
        <v>226</v>
      </c>
      <c r="C205" s="52"/>
      <c r="D205" s="39" t="s">
        <v>227</v>
      </c>
      <c r="E205" s="31">
        <v>0</v>
      </c>
      <c r="F205" s="32">
        <f t="shared" si="3"/>
        <v>0</v>
      </c>
      <c r="G205" s="114"/>
      <c r="H205" s="115"/>
      <c r="I205" s="116"/>
      <c r="J205" s="116"/>
      <c r="K205" s="109"/>
      <c r="L205" s="109"/>
      <c r="M205" s="109"/>
      <c r="N205" s="109"/>
      <c r="O205" s="109"/>
      <c r="P205" s="109"/>
    </row>
    <row r="206" spans="1:16" s="21" customFormat="1" ht="13.2" x14ac:dyDescent="0.3">
      <c r="A206" s="14"/>
      <c r="B206" s="56"/>
      <c r="C206" s="57"/>
      <c r="D206" s="39" t="s">
        <v>228</v>
      </c>
      <c r="E206" s="31">
        <v>0</v>
      </c>
      <c r="F206" s="32">
        <f t="shared" si="3"/>
        <v>0</v>
      </c>
      <c r="G206" s="114"/>
      <c r="H206" s="115"/>
      <c r="I206" s="116"/>
      <c r="J206" s="116"/>
      <c r="K206" s="109"/>
      <c r="L206" s="109"/>
      <c r="M206" s="109"/>
      <c r="N206" s="109"/>
      <c r="O206" s="109"/>
      <c r="P206" s="109"/>
    </row>
    <row r="207" spans="1:16" s="7" customFormat="1" ht="13.2" x14ac:dyDescent="0.25">
      <c r="A207" s="14"/>
      <c r="B207" s="44">
        <v>4143011163</v>
      </c>
      <c r="C207" s="36"/>
      <c r="D207" s="39" t="s">
        <v>229</v>
      </c>
      <c r="E207" s="31">
        <v>1264</v>
      </c>
      <c r="F207" s="32">
        <f t="shared" ref="F207:F270" si="4">E207*$F$9/$E$9</f>
        <v>2.6823721709397843E-6</v>
      </c>
      <c r="G207" s="106"/>
      <c r="H207" s="107"/>
      <c r="I207" s="108"/>
      <c r="J207" s="108"/>
      <c r="K207" s="109"/>
      <c r="L207" s="109"/>
      <c r="M207" s="109"/>
      <c r="N207" s="109"/>
      <c r="O207" s="109"/>
      <c r="P207" s="109"/>
    </row>
    <row r="208" spans="1:16" s="7" customFormat="1" ht="13.2" x14ac:dyDescent="0.3">
      <c r="A208" s="14"/>
      <c r="B208" s="58" t="s">
        <v>230</v>
      </c>
      <c r="C208" s="59"/>
      <c r="D208" s="39" t="s">
        <v>231</v>
      </c>
      <c r="E208" s="31">
        <v>0</v>
      </c>
      <c r="F208" s="32">
        <f t="shared" si="4"/>
        <v>0</v>
      </c>
      <c r="G208" s="106"/>
      <c r="H208" s="107"/>
      <c r="I208" s="108"/>
      <c r="J208" s="108"/>
      <c r="K208" s="109"/>
      <c r="L208" s="109"/>
      <c r="M208" s="109"/>
      <c r="N208" s="109"/>
      <c r="O208" s="109"/>
      <c r="P208" s="109"/>
    </row>
    <row r="209" spans="1:16" s="7" customFormat="1" ht="13.2" x14ac:dyDescent="0.3">
      <c r="A209" s="14"/>
      <c r="B209" s="58" t="s">
        <v>232</v>
      </c>
      <c r="C209" s="59"/>
      <c r="D209" s="39" t="s">
        <v>233</v>
      </c>
      <c r="E209" s="31">
        <v>0</v>
      </c>
      <c r="F209" s="32">
        <f t="shared" si="4"/>
        <v>0</v>
      </c>
      <c r="G209" s="106"/>
      <c r="H209" s="107"/>
      <c r="I209" s="108"/>
      <c r="J209" s="108"/>
      <c r="K209" s="109"/>
      <c r="L209" s="109"/>
      <c r="M209" s="109"/>
      <c r="N209" s="109"/>
      <c r="O209" s="109"/>
      <c r="P209" s="109"/>
    </row>
    <row r="210" spans="1:16" s="7" customFormat="1" ht="13.2" x14ac:dyDescent="0.3">
      <c r="A210" s="14"/>
      <c r="B210" s="58" t="s">
        <v>234</v>
      </c>
      <c r="C210" s="59"/>
      <c r="D210" s="39" t="s">
        <v>235</v>
      </c>
      <c r="E210" s="31">
        <v>0</v>
      </c>
      <c r="F210" s="32">
        <f t="shared" si="4"/>
        <v>0</v>
      </c>
      <c r="G210" s="106"/>
      <c r="H210" s="107"/>
      <c r="I210" s="108"/>
      <c r="J210" s="108"/>
      <c r="K210" s="109"/>
      <c r="L210" s="109"/>
      <c r="M210" s="109"/>
      <c r="N210" s="109"/>
      <c r="O210" s="109"/>
      <c r="P210" s="109"/>
    </row>
    <row r="211" spans="1:16" s="7" customFormat="1" ht="13.2" x14ac:dyDescent="0.3">
      <c r="A211" s="14"/>
      <c r="B211" s="58" t="s">
        <v>236</v>
      </c>
      <c r="C211" s="59"/>
      <c r="D211" s="39" t="s">
        <v>237</v>
      </c>
      <c r="E211" s="31">
        <v>0</v>
      </c>
      <c r="F211" s="32">
        <f t="shared" si="4"/>
        <v>0</v>
      </c>
      <c r="G211" s="106"/>
      <c r="H211" s="107"/>
      <c r="I211" s="108"/>
      <c r="J211" s="108"/>
      <c r="K211" s="109"/>
      <c r="L211" s="109"/>
      <c r="M211" s="109"/>
      <c r="N211" s="109"/>
      <c r="O211" s="109"/>
      <c r="P211" s="109"/>
    </row>
    <row r="212" spans="1:16" s="21" customFormat="1" ht="13.2" x14ac:dyDescent="0.3">
      <c r="A212" s="14"/>
      <c r="B212" s="61"/>
      <c r="C212" s="51"/>
      <c r="D212" s="39" t="s">
        <v>238</v>
      </c>
      <c r="E212" s="31">
        <v>0</v>
      </c>
      <c r="F212" s="32">
        <f t="shared" si="4"/>
        <v>0</v>
      </c>
      <c r="G212" s="106"/>
      <c r="H212" s="107"/>
      <c r="I212" s="108"/>
      <c r="J212" s="108"/>
      <c r="K212" s="109"/>
      <c r="L212" s="109"/>
      <c r="M212" s="109"/>
      <c r="N212" s="109"/>
      <c r="O212" s="109"/>
      <c r="P212" s="109"/>
    </row>
    <row r="213" spans="1:16" s="7" customFormat="1" ht="13.2" x14ac:dyDescent="0.25">
      <c r="A213" s="14"/>
      <c r="B213" s="62">
        <v>4143011169</v>
      </c>
      <c r="C213" s="59"/>
      <c r="D213" s="39" t="s">
        <v>239</v>
      </c>
      <c r="E213" s="31">
        <v>51264</v>
      </c>
      <c r="F213" s="32">
        <f t="shared" si="4"/>
        <v>1.0878886627457048E-4</v>
      </c>
      <c r="G213" s="106"/>
      <c r="H213" s="107"/>
      <c r="I213" s="108"/>
      <c r="J213" s="108"/>
      <c r="K213" s="109"/>
      <c r="L213" s="109"/>
      <c r="M213" s="109"/>
      <c r="N213" s="109"/>
      <c r="O213" s="109"/>
      <c r="P213" s="109"/>
    </row>
    <row r="214" spans="1:16" s="7" customFormat="1" ht="13.2" x14ac:dyDescent="0.25">
      <c r="A214" s="14"/>
      <c r="B214" s="62">
        <v>4143011170</v>
      </c>
      <c r="C214" s="59"/>
      <c r="D214" s="39" t="s">
        <v>240</v>
      </c>
      <c r="E214" s="31">
        <v>99954</v>
      </c>
      <c r="F214" s="32">
        <f t="shared" si="4"/>
        <v>2.1211537023268606E-4</v>
      </c>
      <c r="G214" s="106"/>
      <c r="H214" s="107"/>
      <c r="I214" s="108"/>
      <c r="J214" s="108"/>
      <c r="K214" s="109"/>
      <c r="L214" s="109"/>
      <c r="M214" s="109"/>
      <c r="N214" s="109"/>
      <c r="O214" s="109"/>
      <c r="P214" s="109"/>
    </row>
    <row r="215" spans="1:16" s="7" customFormat="1" ht="13.2" x14ac:dyDescent="0.25">
      <c r="A215" s="14"/>
      <c r="B215" s="44">
        <v>4143011173</v>
      </c>
      <c r="C215" s="36"/>
      <c r="D215" s="39" t="s">
        <v>241</v>
      </c>
      <c r="E215" s="31">
        <v>5400</v>
      </c>
      <c r="F215" s="32">
        <f t="shared" si="4"/>
        <v>1.1459501363192116E-5</v>
      </c>
      <c r="G215" s="106"/>
      <c r="H215" s="107"/>
      <c r="I215" s="108"/>
      <c r="J215" s="108"/>
      <c r="K215" s="109"/>
      <c r="L215" s="109"/>
      <c r="M215" s="109"/>
      <c r="N215" s="109"/>
      <c r="O215" s="109"/>
      <c r="P215" s="109"/>
    </row>
    <row r="216" spans="1:16" s="7" customFormat="1" ht="13.2" x14ac:dyDescent="0.3">
      <c r="A216" s="14"/>
      <c r="B216" s="61" t="s">
        <v>242</v>
      </c>
      <c r="C216" s="51"/>
      <c r="D216" s="39" t="s">
        <v>243</v>
      </c>
      <c r="E216" s="47">
        <v>0</v>
      </c>
      <c r="F216" s="32">
        <f t="shared" si="4"/>
        <v>0</v>
      </c>
      <c r="G216" s="106"/>
      <c r="H216" s="107"/>
      <c r="I216" s="108"/>
      <c r="J216" s="108"/>
      <c r="K216" s="109"/>
      <c r="L216" s="109"/>
      <c r="M216" s="109"/>
      <c r="N216" s="109"/>
      <c r="O216" s="109"/>
      <c r="P216" s="109"/>
    </row>
    <row r="217" spans="1:16" s="7" customFormat="1" ht="13.2" x14ac:dyDescent="0.25">
      <c r="A217" s="14"/>
      <c r="B217" s="44">
        <v>4143011176</v>
      </c>
      <c r="C217" s="36"/>
      <c r="D217" s="39" t="s">
        <v>244</v>
      </c>
      <c r="E217" s="31">
        <v>1053</v>
      </c>
      <c r="F217" s="32">
        <f t="shared" si="4"/>
        <v>2.2346027658224626E-6</v>
      </c>
      <c r="G217" s="106"/>
      <c r="H217" s="107"/>
      <c r="I217" s="108"/>
      <c r="J217" s="108"/>
      <c r="K217" s="109"/>
      <c r="L217" s="109"/>
      <c r="M217" s="109"/>
      <c r="N217" s="109"/>
      <c r="O217" s="109"/>
      <c r="P217" s="109"/>
    </row>
    <row r="218" spans="1:16" s="7" customFormat="1" ht="13.2" x14ac:dyDescent="0.25">
      <c r="A218" s="14"/>
      <c r="B218" s="27">
        <v>4143011178</v>
      </c>
      <c r="C218" s="51"/>
      <c r="D218" s="39" t="s">
        <v>245</v>
      </c>
      <c r="E218" s="47">
        <v>110152</v>
      </c>
      <c r="F218" s="32">
        <f t="shared" si="4"/>
        <v>2.3375685077006258E-4</v>
      </c>
      <c r="G218" s="106"/>
      <c r="H218" s="107"/>
      <c r="I218" s="108"/>
      <c r="J218" s="108"/>
      <c r="K218" s="109"/>
      <c r="L218" s="109"/>
      <c r="M218" s="109"/>
      <c r="N218" s="109"/>
      <c r="O218" s="109"/>
      <c r="P218" s="109"/>
    </row>
    <row r="219" spans="1:16" s="7" customFormat="1" ht="13.2" x14ac:dyDescent="0.25">
      <c r="A219" s="14"/>
      <c r="B219" s="44">
        <v>4143011181</v>
      </c>
      <c r="C219" s="36"/>
      <c r="D219" s="39" t="s">
        <v>246</v>
      </c>
      <c r="E219" s="31">
        <v>4347</v>
      </c>
      <c r="F219" s="32">
        <f t="shared" si="4"/>
        <v>9.2248985973696539E-6</v>
      </c>
      <c r="G219" s="106"/>
      <c r="H219" s="107"/>
      <c r="I219" s="108"/>
      <c r="J219" s="108"/>
      <c r="K219" s="109"/>
      <c r="L219" s="109"/>
      <c r="M219" s="109"/>
      <c r="N219" s="109"/>
      <c r="O219" s="109"/>
      <c r="P219" s="109"/>
    </row>
    <row r="220" spans="1:16" s="7" customFormat="1" ht="13.2" x14ac:dyDescent="0.25">
      <c r="A220" s="14"/>
      <c r="B220" s="27">
        <v>4143011183</v>
      </c>
      <c r="C220" s="21"/>
      <c r="D220" s="39" t="s">
        <v>247</v>
      </c>
      <c r="E220" s="47">
        <v>6888</v>
      </c>
      <c r="F220" s="32">
        <f t="shared" si="4"/>
        <v>1.4617230627716166E-5</v>
      </c>
      <c r="G220" s="106"/>
      <c r="H220" s="107"/>
      <c r="I220" s="108"/>
      <c r="J220" s="108"/>
      <c r="K220" s="109"/>
      <c r="L220" s="109"/>
      <c r="M220" s="109"/>
      <c r="N220" s="109"/>
      <c r="O220" s="109"/>
      <c r="P220" s="109"/>
    </row>
    <row r="221" spans="1:16" s="7" customFormat="1" ht="13.2" x14ac:dyDescent="0.25">
      <c r="A221" s="14"/>
      <c r="B221" s="27">
        <v>4143011185</v>
      </c>
      <c r="C221" s="21"/>
      <c r="D221" s="39" t="s">
        <v>248</v>
      </c>
      <c r="E221" s="47">
        <v>121420</v>
      </c>
      <c r="F221" s="32">
        <f t="shared" si="4"/>
        <v>2.5766901028125678E-4</v>
      </c>
      <c r="G221" s="106"/>
      <c r="H221" s="107"/>
      <c r="I221" s="108"/>
      <c r="J221" s="108"/>
      <c r="K221" s="109"/>
      <c r="L221" s="109"/>
      <c r="M221" s="109"/>
      <c r="N221" s="109"/>
      <c r="O221" s="109"/>
      <c r="P221" s="109"/>
    </row>
    <row r="222" spans="1:16" s="7" customFormat="1" ht="13.2" x14ac:dyDescent="0.25">
      <c r="A222" s="14"/>
      <c r="B222" s="27">
        <v>4143011186</v>
      </c>
      <c r="C222" s="21"/>
      <c r="D222" s="39" t="s">
        <v>249</v>
      </c>
      <c r="E222" s="47">
        <v>6453</v>
      </c>
      <c r="F222" s="32">
        <f t="shared" si="4"/>
        <v>1.3694104129014579E-5</v>
      </c>
      <c r="G222" s="106"/>
      <c r="H222" s="107"/>
      <c r="I222" s="108"/>
      <c r="J222" s="108"/>
      <c r="K222" s="109"/>
      <c r="L222" s="109"/>
      <c r="M222" s="109"/>
      <c r="N222" s="109"/>
      <c r="O222" s="109"/>
      <c r="P222" s="109"/>
    </row>
    <row r="223" spans="1:16" s="7" customFormat="1" ht="13.2" x14ac:dyDescent="0.25">
      <c r="A223" s="14"/>
      <c r="B223" s="27">
        <v>4143011187</v>
      </c>
      <c r="C223" s="21"/>
      <c r="D223" s="39" t="s">
        <v>250</v>
      </c>
      <c r="E223" s="47">
        <v>5876</v>
      </c>
      <c r="F223" s="32">
        <f t="shared" si="4"/>
        <v>1.2469635187058681E-5</v>
      </c>
      <c r="G223" s="106"/>
      <c r="H223" s="107"/>
      <c r="I223" s="108"/>
      <c r="J223" s="108"/>
      <c r="K223" s="109"/>
      <c r="L223" s="109"/>
      <c r="M223" s="109"/>
      <c r="N223" s="109"/>
      <c r="O223" s="109"/>
      <c r="P223" s="109"/>
    </row>
    <row r="224" spans="1:16" s="7" customFormat="1" ht="13.2" x14ac:dyDescent="0.25">
      <c r="A224" s="14"/>
      <c r="B224" s="27">
        <v>4143011188</v>
      </c>
      <c r="C224" s="21"/>
      <c r="D224" s="39" t="s">
        <v>251</v>
      </c>
      <c r="E224" s="47">
        <v>46859</v>
      </c>
      <c r="F224" s="32">
        <f t="shared" si="4"/>
        <v>9.9440884144040624E-5</v>
      </c>
      <c r="G224" s="106"/>
      <c r="H224" s="107"/>
      <c r="I224" s="108"/>
      <c r="J224" s="108"/>
      <c r="K224" s="109"/>
      <c r="L224" s="109"/>
      <c r="M224" s="109"/>
      <c r="N224" s="109"/>
      <c r="O224" s="109"/>
      <c r="P224" s="109"/>
    </row>
    <row r="225" spans="1:16" s="7" customFormat="1" ht="13.2" x14ac:dyDescent="0.3">
      <c r="A225" s="14"/>
      <c r="B225" s="26"/>
      <c r="D225" s="9" t="s">
        <v>252</v>
      </c>
      <c r="E225" s="10">
        <f>SUM(E226)</f>
        <v>403512</v>
      </c>
      <c r="F225" s="11">
        <f t="shared" si="4"/>
        <v>8.5630487297488466E-4</v>
      </c>
      <c r="G225" s="106"/>
      <c r="H225" s="107"/>
      <c r="I225" s="108"/>
      <c r="J225" s="108"/>
      <c r="K225" s="109"/>
      <c r="L225" s="109"/>
      <c r="M225" s="109"/>
      <c r="N225" s="109"/>
      <c r="O225" s="109"/>
      <c r="P225" s="109"/>
    </row>
    <row r="226" spans="1:16" s="7" customFormat="1" ht="13.2" x14ac:dyDescent="0.25">
      <c r="A226" s="14"/>
      <c r="B226" s="27">
        <v>4143011201</v>
      </c>
      <c r="C226" s="21"/>
      <c r="D226" s="16" t="s">
        <v>253</v>
      </c>
      <c r="E226" s="19">
        <v>403512</v>
      </c>
      <c r="F226" s="54">
        <f t="shared" si="4"/>
        <v>8.5630487297488466E-4</v>
      </c>
      <c r="G226" s="106"/>
      <c r="H226" s="107"/>
      <c r="I226" s="108"/>
      <c r="J226" s="108"/>
      <c r="K226" s="109"/>
      <c r="L226" s="109"/>
      <c r="M226" s="109"/>
      <c r="N226" s="109"/>
      <c r="O226" s="109"/>
      <c r="P226" s="109"/>
    </row>
    <row r="227" spans="1:16" s="7" customFormat="1" ht="13.2" x14ac:dyDescent="0.3">
      <c r="A227" s="21"/>
      <c r="B227" s="26"/>
      <c r="D227" s="9" t="s">
        <v>254</v>
      </c>
      <c r="E227" s="10">
        <f>E228+E247+E256+E278</f>
        <v>56202707</v>
      </c>
      <c r="F227" s="11">
        <f t="shared" si="4"/>
        <v>0.11926944397807168</v>
      </c>
      <c r="G227" s="106"/>
      <c r="H227" s="107"/>
      <c r="I227" s="108"/>
      <c r="J227" s="108"/>
      <c r="K227" s="109"/>
      <c r="L227" s="109"/>
      <c r="M227" s="109"/>
      <c r="N227" s="109"/>
      <c r="O227" s="109"/>
      <c r="P227" s="109"/>
    </row>
    <row r="228" spans="1:16" s="7" customFormat="1" ht="13.2" x14ac:dyDescent="0.3">
      <c r="A228" s="21"/>
      <c r="B228" s="26"/>
      <c r="D228" s="9" t="s">
        <v>255</v>
      </c>
      <c r="E228" s="10">
        <f>SUM(E229:E246)</f>
        <v>1002039</v>
      </c>
      <c r="F228" s="11">
        <f t="shared" si="4"/>
        <v>2.1264569049021602E-3</v>
      </c>
      <c r="G228" s="106"/>
      <c r="H228" s="107"/>
      <c r="I228" s="108"/>
      <c r="J228" s="108"/>
      <c r="K228" s="109"/>
      <c r="L228" s="109"/>
      <c r="M228" s="109"/>
      <c r="N228" s="109"/>
      <c r="O228" s="109"/>
      <c r="P228" s="109"/>
    </row>
    <row r="229" spans="1:16" s="7" customFormat="1" ht="13.2" x14ac:dyDescent="0.25">
      <c r="A229" s="21"/>
      <c r="B229" s="27">
        <v>4143030125</v>
      </c>
      <c r="C229" s="21"/>
      <c r="D229" s="39" t="s">
        <v>256</v>
      </c>
      <c r="E229" s="19">
        <v>193795</v>
      </c>
      <c r="F229" s="54">
        <f t="shared" si="4"/>
        <v>4.1125816049626223E-4</v>
      </c>
      <c r="G229" s="106"/>
      <c r="H229" s="107"/>
      <c r="I229" s="108"/>
      <c r="J229" s="108"/>
      <c r="K229" s="109"/>
      <c r="L229" s="109"/>
      <c r="M229" s="109"/>
      <c r="N229" s="109"/>
      <c r="O229" s="109"/>
      <c r="P229" s="109"/>
    </row>
    <row r="230" spans="1:16" s="7" customFormat="1" ht="13.2" x14ac:dyDescent="0.25">
      <c r="A230" s="21"/>
      <c r="B230" s="27">
        <v>4143030103</v>
      </c>
      <c r="C230" s="21"/>
      <c r="D230" s="39" t="s">
        <v>257</v>
      </c>
      <c r="E230" s="19">
        <v>10268</v>
      </c>
      <c r="F230" s="54">
        <f t="shared" si="4"/>
        <v>2.1790029629121601E-5</v>
      </c>
      <c r="G230" s="106"/>
      <c r="H230" s="107"/>
      <c r="I230" s="108"/>
      <c r="J230" s="108"/>
      <c r="K230" s="109"/>
      <c r="L230" s="109"/>
      <c r="M230" s="109"/>
      <c r="N230" s="109"/>
      <c r="O230" s="109"/>
      <c r="P230" s="109"/>
    </row>
    <row r="231" spans="1:16" s="21" customFormat="1" ht="13.2" x14ac:dyDescent="0.3">
      <c r="B231" s="56"/>
      <c r="C231" s="49"/>
      <c r="D231" s="39" t="s">
        <v>258</v>
      </c>
      <c r="E231" s="31">
        <v>0</v>
      </c>
      <c r="F231" s="32">
        <f t="shared" si="4"/>
        <v>0</v>
      </c>
      <c r="G231" s="114"/>
      <c r="H231" s="115"/>
      <c r="I231" s="116"/>
      <c r="J231" s="116"/>
      <c r="K231" s="109"/>
      <c r="L231" s="109"/>
      <c r="M231" s="109"/>
      <c r="N231" s="109"/>
      <c r="O231" s="109"/>
      <c r="P231" s="109"/>
    </row>
    <row r="232" spans="1:16" s="7" customFormat="1" ht="13.2" x14ac:dyDescent="0.3">
      <c r="A232" s="21"/>
      <c r="B232" s="41">
        <v>4143030104</v>
      </c>
      <c r="C232" s="42"/>
      <c r="D232" s="39" t="s">
        <v>259</v>
      </c>
      <c r="E232" s="31">
        <v>335379</v>
      </c>
      <c r="F232" s="32">
        <f t="shared" si="4"/>
        <v>7.1171779771963129E-4</v>
      </c>
      <c r="G232" s="114"/>
      <c r="H232" s="115"/>
      <c r="I232" s="116"/>
      <c r="J232" s="116"/>
      <c r="K232" s="109"/>
      <c r="L232" s="109"/>
      <c r="M232" s="109"/>
      <c r="N232" s="109"/>
      <c r="O232" s="109"/>
      <c r="P232" s="109"/>
    </row>
    <row r="233" spans="1:16" s="7" customFormat="1" ht="13.2" x14ac:dyDescent="0.3">
      <c r="A233" s="21"/>
      <c r="B233" s="41">
        <v>4143030105</v>
      </c>
      <c r="C233" s="42"/>
      <c r="D233" s="39" t="s">
        <v>260</v>
      </c>
      <c r="E233" s="31">
        <v>6845</v>
      </c>
      <c r="F233" s="32">
        <f t="shared" si="4"/>
        <v>1.4525979042787043E-5</v>
      </c>
      <c r="G233" s="114"/>
      <c r="H233" s="115"/>
      <c r="I233" s="116"/>
      <c r="J233" s="116"/>
      <c r="K233" s="109"/>
      <c r="L233" s="109"/>
      <c r="M233" s="109"/>
      <c r="N233" s="109"/>
      <c r="O233" s="109"/>
      <c r="P233" s="109"/>
    </row>
    <row r="234" spans="1:16" s="7" customFormat="1" ht="13.2" x14ac:dyDescent="0.3">
      <c r="A234" s="21"/>
      <c r="B234" s="53" t="s">
        <v>261</v>
      </c>
      <c r="C234" s="42"/>
      <c r="D234" s="39" t="s">
        <v>262</v>
      </c>
      <c r="E234" s="31">
        <v>0</v>
      </c>
      <c r="F234" s="32">
        <f t="shared" si="4"/>
        <v>0</v>
      </c>
      <c r="G234" s="114"/>
      <c r="H234" s="115"/>
      <c r="I234" s="116"/>
      <c r="J234" s="116"/>
      <c r="K234" s="109"/>
      <c r="L234" s="109"/>
      <c r="M234" s="109"/>
      <c r="N234" s="109"/>
      <c r="O234" s="109"/>
      <c r="P234" s="109"/>
    </row>
    <row r="235" spans="1:16" s="7" customFormat="1" ht="13.2" x14ac:dyDescent="0.25">
      <c r="A235" s="21"/>
      <c r="B235" s="27">
        <v>4143030111</v>
      </c>
      <c r="C235" s="21"/>
      <c r="D235" s="39" t="s">
        <v>263</v>
      </c>
      <c r="E235" s="47">
        <v>18772</v>
      </c>
      <c r="F235" s="32">
        <f t="shared" si="4"/>
        <v>3.9836622146267111E-5</v>
      </c>
      <c r="G235" s="106"/>
      <c r="H235" s="107"/>
      <c r="I235" s="108"/>
      <c r="J235" s="108"/>
      <c r="K235" s="109"/>
      <c r="L235" s="109"/>
      <c r="M235" s="109"/>
      <c r="N235" s="109"/>
      <c r="O235" s="109"/>
      <c r="P235" s="109"/>
    </row>
    <row r="236" spans="1:16" s="7" customFormat="1" ht="13.2" x14ac:dyDescent="0.25">
      <c r="A236" s="21"/>
      <c r="B236" s="44">
        <v>4143030112</v>
      </c>
      <c r="D236" s="39" t="s">
        <v>264</v>
      </c>
      <c r="E236" s="31">
        <v>50056</v>
      </c>
      <c r="F236" s="32">
        <f t="shared" si="4"/>
        <v>1.0622533337702677E-4</v>
      </c>
      <c r="G236" s="106"/>
      <c r="H236" s="107"/>
      <c r="I236" s="108"/>
      <c r="J236" s="108"/>
      <c r="K236" s="109"/>
      <c r="L236" s="109"/>
      <c r="M236" s="109"/>
      <c r="N236" s="109"/>
      <c r="O236" s="109"/>
      <c r="P236" s="109"/>
    </row>
    <row r="237" spans="1:16" s="7" customFormat="1" ht="13.2" x14ac:dyDescent="0.25">
      <c r="A237" s="21"/>
      <c r="B237" s="50">
        <v>4143030114</v>
      </c>
      <c r="C237" s="38"/>
      <c r="D237" s="39" t="s">
        <v>265</v>
      </c>
      <c r="E237" s="31">
        <v>5262</v>
      </c>
      <c r="F237" s="32">
        <f t="shared" si="4"/>
        <v>1.1166647439466095E-5</v>
      </c>
      <c r="G237" s="106"/>
      <c r="H237" s="107"/>
      <c r="I237" s="108"/>
      <c r="J237" s="108"/>
      <c r="K237" s="109"/>
      <c r="L237" s="109"/>
      <c r="M237" s="109"/>
      <c r="N237" s="109"/>
      <c r="O237" s="109"/>
      <c r="P237" s="109"/>
    </row>
    <row r="238" spans="1:16" s="7" customFormat="1" ht="13.2" x14ac:dyDescent="0.25">
      <c r="A238" s="21"/>
      <c r="B238" s="50">
        <v>4143030115</v>
      </c>
      <c r="C238" s="38"/>
      <c r="D238" s="39" t="s">
        <v>266</v>
      </c>
      <c r="E238" s="31">
        <v>9127</v>
      </c>
      <c r="F238" s="32">
        <f t="shared" si="4"/>
        <v>1.9368679433676748E-5</v>
      </c>
      <c r="G238" s="106"/>
      <c r="H238" s="107"/>
      <c r="I238" s="108"/>
      <c r="J238" s="108"/>
      <c r="K238" s="109"/>
      <c r="L238" s="109"/>
      <c r="M238" s="109"/>
      <c r="N238" s="109"/>
      <c r="O238" s="109"/>
      <c r="P238" s="109"/>
    </row>
    <row r="239" spans="1:16" s="7" customFormat="1" ht="13.2" x14ac:dyDescent="0.3">
      <c r="A239" s="21"/>
      <c r="B239" s="53" t="s">
        <v>267</v>
      </c>
      <c r="C239" s="42"/>
      <c r="D239" s="39" t="s">
        <v>268</v>
      </c>
      <c r="E239" s="31">
        <v>0</v>
      </c>
      <c r="F239" s="32">
        <f t="shared" si="4"/>
        <v>0</v>
      </c>
      <c r="G239" s="114"/>
      <c r="H239" s="115"/>
      <c r="I239" s="116"/>
      <c r="J239" s="116"/>
      <c r="K239" s="109"/>
      <c r="L239" s="109"/>
      <c r="M239" s="109"/>
      <c r="N239" s="109"/>
      <c r="O239" s="109"/>
      <c r="P239" s="109"/>
    </row>
    <row r="240" spans="1:16" s="7" customFormat="1" ht="13.2" x14ac:dyDescent="0.25">
      <c r="A240" s="21"/>
      <c r="B240" s="44">
        <v>4143030116</v>
      </c>
      <c r="D240" s="39" t="s">
        <v>269</v>
      </c>
      <c r="E240" s="31">
        <v>271008</v>
      </c>
      <c r="F240" s="32">
        <f t="shared" si="4"/>
        <v>5.7511417508073501E-4</v>
      </c>
      <c r="G240" s="106"/>
      <c r="H240" s="107"/>
      <c r="I240" s="108"/>
      <c r="J240" s="108"/>
      <c r="K240" s="109"/>
      <c r="L240" s="109"/>
      <c r="M240" s="109"/>
      <c r="N240" s="109"/>
      <c r="O240" s="109"/>
      <c r="P240" s="109"/>
    </row>
    <row r="241" spans="1:16" s="7" customFormat="1" ht="13.2" x14ac:dyDescent="0.25">
      <c r="A241" s="21"/>
      <c r="B241" s="44">
        <v>4143030117</v>
      </c>
      <c r="D241" s="39" t="s">
        <v>270</v>
      </c>
      <c r="E241" s="31">
        <v>9435</v>
      </c>
      <c r="F241" s="32">
        <f t="shared" si="4"/>
        <v>2.0022295437355114E-5</v>
      </c>
      <c r="G241" s="106"/>
      <c r="H241" s="107"/>
      <c r="I241" s="108"/>
      <c r="J241" s="108"/>
      <c r="K241" s="109"/>
      <c r="L241" s="109"/>
      <c r="M241" s="109"/>
      <c r="N241" s="109"/>
      <c r="O241" s="109"/>
      <c r="P241" s="109"/>
    </row>
    <row r="242" spans="1:16" s="7" customFormat="1" ht="13.2" x14ac:dyDescent="0.3">
      <c r="A242" s="21"/>
      <c r="B242" s="28"/>
      <c r="D242" s="39" t="s">
        <v>271</v>
      </c>
      <c r="E242" s="31">
        <v>0</v>
      </c>
      <c r="F242" s="32">
        <f t="shared" si="4"/>
        <v>0</v>
      </c>
      <c r="G242" s="106"/>
      <c r="H242" s="107"/>
      <c r="I242" s="108"/>
      <c r="J242" s="108"/>
      <c r="K242" s="109"/>
      <c r="L242" s="109"/>
      <c r="M242" s="109"/>
      <c r="N242" s="109"/>
      <c r="O242" s="109"/>
      <c r="P242" s="109"/>
    </row>
    <row r="243" spans="1:16" s="7" customFormat="1" ht="13.2" x14ac:dyDescent="0.25">
      <c r="A243" s="21"/>
      <c r="B243" s="44">
        <v>4143030119</v>
      </c>
      <c r="D243" s="39" t="s">
        <v>272</v>
      </c>
      <c r="E243" s="31">
        <v>92092</v>
      </c>
      <c r="F243" s="32">
        <f t="shared" si="4"/>
        <v>1.9543118509983117E-4</v>
      </c>
      <c r="G243" s="106"/>
      <c r="H243" s="107"/>
      <c r="I243" s="108"/>
      <c r="J243" s="108"/>
      <c r="K243" s="109"/>
      <c r="L243" s="109"/>
      <c r="M243" s="109"/>
      <c r="N243" s="109"/>
      <c r="O243" s="109"/>
      <c r="P243" s="109"/>
    </row>
    <row r="244" spans="1:16" s="7" customFormat="1" ht="13.2" x14ac:dyDescent="0.3">
      <c r="A244" s="21"/>
      <c r="B244" s="53" t="s">
        <v>273</v>
      </c>
      <c r="C244" s="42"/>
      <c r="D244" s="39" t="s">
        <v>274</v>
      </c>
      <c r="E244" s="31">
        <v>0</v>
      </c>
      <c r="F244" s="32">
        <f t="shared" si="4"/>
        <v>0</v>
      </c>
      <c r="G244" s="114"/>
      <c r="H244" s="115"/>
      <c r="I244" s="116"/>
      <c r="J244" s="116"/>
      <c r="K244" s="109"/>
      <c r="L244" s="109"/>
      <c r="M244" s="109"/>
      <c r="N244" s="109"/>
      <c r="O244" s="109"/>
      <c r="P244" s="109"/>
    </row>
    <row r="245" spans="1:16" s="7" customFormat="1" ht="13.2" x14ac:dyDescent="0.3">
      <c r="A245" s="21"/>
      <c r="B245" s="53" t="s">
        <v>275</v>
      </c>
      <c r="C245" s="42"/>
      <c r="D245" s="39" t="s">
        <v>276</v>
      </c>
      <c r="E245" s="31">
        <v>0</v>
      </c>
      <c r="F245" s="32">
        <f t="shared" si="4"/>
        <v>0</v>
      </c>
      <c r="G245" s="114"/>
      <c r="H245" s="115"/>
      <c r="I245" s="116"/>
      <c r="J245" s="116"/>
      <c r="K245" s="109"/>
      <c r="L245" s="109"/>
      <c r="M245" s="109"/>
      <c r="N245" s="109"/>
      <c r="O245" s="109"/>
      <c r="P245" s="109"/>
    </row>
    <row r="246" spans="1:16" s="7" customFormat="1" ht="13.2" x14ac:dyDescent="0.3">
      <c r="A246" s="21"/>
      <c r="B246" s="53" t="s">
        <v>277</v>
      </c>
      <c r="C246" s="42"/>
      <c r="D246" s="39" t="s">
        <v>278</v>
      </c>
      <c r="E246" s="31">
        <v>0</v>
      </c>
      <c r="F246" s="32">
        <f t="shared" si="4"/>
        <v>0</v>
      </c>
      <c r="G246" s="114"/>
      <c r="H246" s="115"/>
      <c r="I246" s="116"/>
      <c r="J246" s="116"/>
      <c r="K246" s="109"/>
      <c r="L246" s="109"/>
      <c r="M246" s="109"/>
      <c r="N246" s="109"/>
      <c r="O246" s="109"/>
      <c r="P246" s="109"/>
    </row>
    <row r="247" spans="1:16" s="7" customFormat="1" ht="13.2" x14ac:dyDescent="0.3">
      <c r="A247" s="14"/>
      <c r="B247" s="26"/>
      <c r="D247" s="9" t="s">
        <v>279</v>
      </c>
      <c r="E247" s="10">
        <f>SUM(E248:E255)</f>
        <v>8912846</v>
      </c>
      <c r="F247" s="11">
        <f t="shared" si="4"/>
        <v>1.8914216830911369E-2</v>
      </c>
      <c r="G247" s="106"/>
      <c r="H247" s="107"/>
      <c r="I247" s="108"/>
      <c r="J247" s="108"/>
      <c r="K247" s="109"/>
      <c r="L247" s="109"/>
      <c r="M247" s="109"/>
      <c r="N247" s="109"/>
      <c r="O247" s="109"/>
      <c r="P247" s="109"/>
    </row>
    <row r="248" spans="1:16" s="7" customFormat="1" ht="13.2" x14ac:dyDescent="0.25">
      <c r="A248" s="14"/>
      <c r="B248" s="44">
        <v>4143030201</v>
      </c>
      <c r="D248" s="63" t="s">
        <v>280</v>
      </c>
      <c r="E248" s="18">
        <v>10</v>
      </c>
      <c r="F248" s="64">
        <f t="shared" si="4"/>
        <v>2.122129882072614E-8</v>
      </c>
      <c r="G248" s="106"/>
      <c r="H248" s="107"/>
      <c r="I248" s="108"/>
      <c r="J248" s="108"/>
      <c r="K248" s="109"/>
      <c r="L248" s="109"/>
      <c r="M248" s="109"/>
      <c r="N248" s="109"/>
      <c r="O248" s="109"/>
      <c r="P248" s="109"/>
    </row>
    <row r="249" spans="1:16" s="7" customFormat="1" ht="13.2" x14ac:dyDescent="0.25">
      <c r="A249" s="14"/>
      <c r="B249" s="27">
        <v>4143030204</v>
      </c>
      <c r="C249" s="21"/>
      <c r="D249" s="16" t="s">
        <v>281</v>
      </c>
      <c r="E249" s="19">
        <v>139922</v>
      </c>
      <c r="F249" s="54">
        <f t="shared" si="4"/>
        <v>2.9693265735936428E-4</v>
      </c>
      <c r="G249" s="106"/>
      <c r="H249" s="107"/>
      <c r="I249" s="108"/>
      <c r="J249" s="108"/>
      <c r="K249" s="109"/>
      <c r="L249" s="109"/>
      <c r="M249" s="109"/>
      <c r="N249" s="109"/>
      <c r="O249" s="109"/>
      <c r="P249" s="109"/>
    </row>
    <row r="250" spans="1:16" s="7" customFormat="1" ht="13.2" x14ac:dyDescent="0.25">
      <c r="A250" s="21"/>
      <c r="B250" s="27">
        <v>4143030205</v>
      </c>
      <c r="C250" s="21"/>
      <c r="D250" s="16" t="s">
        <v>282</v>
      </c>
      <c r="E250" s="19">
        <v>700</v>
      </c>
      <c r="F250" s="54">
        <f t="shared" si="4"/>
        <v>1.4854909174508299E-6</v>
      </c>
      <c r="G250" s="106"/>
      <c r="H250" s="107"/>
      <c r="I250" s="108"/>
      <c r="J250" s="108"/>
      <c r="K250" s="109"/>
      <c r="L250" s="109"/>
      <c r="M250" s="109"/>
      <c r="N250" s="109"/>
      <c r="O250" s="109"/>
      <c r="P250" s="109"/>
    </row>
    <row r="251" spans="1:16" s="7" customFormat="1" ht="13.2" x14ac:dyDescent="0.25">
      <c r="A251" s="21"/>
      <c r="B251" s="27">
        <v>4143030206</v>
      </c>
      <c r="C251" s="21"/>
      <c r="D251" s="16" t="s">
        <v>283</v>
      </c>
      <c r="E251" s="19">
        <v>8509</v>
      </c>
      <c r="F251" s="54">
        <f t="shared" si="4"/>
        <v>1.8057203166555872E-5</v>
      </c>
      <c r="G251" s="106"/>
      <c r="H251" s="107"/>
      <c r="I251" s="108"/>
      <c r="J251" s="108"/>
      <c r="K251" s="109"/>
      <c r="L251" s="109"/>
      <c r="M251" s="109"/>
      <c r="N251" s="109"/>
      <c r="O251" s="109"/>
      <c r="P251" s="109"/>
    </row>
    <row r="252" spans="1:16" s="7" customFormat="1" ht="13.2" x14ac:dyDescent="0.3">
      <c r="A252" s="21"/>
      <c r="B252" s="15">
        <v>4143030207</v>
      </c>
      <c r="C252" s="21"/>
      <c r="D252" s="16" t="s">
        <v>284</v>
      </c>
      <c r="E252" s="19">
        <v>1</v>
      </c>
      <c r="F252" s="54">
        <f t="shared" si="4"/>
        <v>2.1221298820726142E-9</v>
      </c>
      <c r="G252" s="106"/>
      <c r="H252" s="107"/>
      <c r="I252" s="108"/>
      <c r="J252" s="108"/>
      <c r="K252" s="109"/>
      <c r="L252" s="109"/>
      <c r="M252" s="109"/>
      <c r="N252" s="109"/>
      <c r="O252" s="109"/>
      <c r="P252" s="109"/>
    </row>
    <row r="253" spans="1:16" s="7" customFormat="1" ht="13.2" x14ac:dyDescent="0.25">
      <c r="A253" s="21"/>
      <c r="B253" s="27">
        <v>4143030208</v>
      </c>
      <c r="C253" s="21"/>
      <c r="D253" s="16" t="s">
        <v>285</v>
      </c>
      <c r="E253" s="19">
        <v>2826488</v>
      </c>
      <c r="F253" s="54">
        <f t="shared" si="4"/>
        <v>5.9981746461196589E-3</v>
      </c>
      <c r="G253" s="106"/>
      <c r="H253" s="107"/>
      <c r="I253" s="108"/>
      <c r="J253" s="108"/>
      <c r="K253" s="109"/>
      <c r="L253" s="109"/>
      <c r="M253" s="109"/>
      <c r="N253" s="109"/>
      <c r="O253" s="109"/>
      <c r="P253" s="109"/>
    </row>
    <row r="254" spans="1:16" s="7" customFormat="1" ht="22.8" x14ac:dyDescent="0.25">
      <c r="A254" s="21"/>
      <c r="B254" s="27">
        <v>4143030209</v>
      </c>
      <c r="C254" s="21"/>
      <c r="D254" s="16" t="s">
        <v>286</v>
      </c>
      <c r="E254" s="19">
        <v>5921652</v>
      </c>
      <c r="F254" s="54">
        <f t="shared" si="4"/>
        <v>1.256651466043506E-2</v>
      </c>
      <c r="G254" s="106"/>
      <c r="H254" s="107"/>
      <c r="I254" s="108"/>
      <c r="J254" s="108"/>
      <c r="K254" s="109"/>
      <c r="L254" s="109"/>
      <c r="M254" s="109"/>
      <c r="N254" s="109"/>
      <c r="O254" s="109"/>
      <c r="P254" s="109"/>
    </row>
    <row r="255" spans="1:16" s="7" customFormat="1" ht="13.2" x14ac:dyDescent="0.25">
      <c r="A255" s="14"/>
      <c r="B255" s="27">
        <v>4143030210</v>
      </c>
      <c r="C255" s="21"/>
      <c r="D255" s="16" t="s">
        <v>287</v>
      </c>
      <c r="E255" s="19">
        <v>15564</v>
      </c>
      <c r="F255" s="54">
        <f t="shared" si="4"/>
        <v>3.3028829484578168E-5</v>
      </c>
      <c r="G255" s="106"/>
      <c r="H255" s="107"/>
      <c r="I255" s="108"/>
      <c r="J255" s="108"/>
      <c r="K255" s="109"/>
      <c r="L255" s="109"/>
      <c r="M255" s="109"/>
      <c r="N255" s="109"/>
      <c r="O255" s="109"/>
      <c r="P255" s="109"/>
    </row>
    <row r="256" spans="1:16" s="7" customFormat="1" ht="13.2" x14ac:dyDescent="0.3">
      <c r="A256" s="14"/>
      <c r="B256" s="26"/>
      <c r="D256" s="9" t="s">
        <v>288</v>
      </c>
      <c r="E256" s="10">
        <f>SUM(E257:E277)</f>
        <v>44793426</v>
      </c>
      <c r="F256" s="11">
        <f t="shared" si="4"/>
        <v>9.5057467835008361E-2</v>
      </c>
      <c r="G256" s="106"/>
      <c r="H256" s="107"/>
      <c r="I256" s="108"/>
      <c r="J256" s="108"/>
      <c r="K256" s="109"/>
      <c r="L256" s="109"/>
      <c r="M256" s="109"/>
      <c r="N256" s="109"/>
      <c r="O256" s="109"/>
      <c r="P256" s="109"/>
    </row>
    <row r="257" spans="1:16" s="7" customFormat="1" ht="13.2" x14ac:dyDescent="0.25">
      <c r="A257" s="14"/>
      <c r="B257" s="27">
        <v>4143030301</v>
      </c>
      <c r="C257" s="21"/>
      <c r="D257" s="16" t="s">
        <v>289</v>
      </c>
      <c r="E257" s="19">
        <v>11054</v>
      </c>
      <c r="F257" s="54">
        <f t="shared" si="4"/>
        <v>2.3458023716430676E-5</v>
      </c>
      <c r="G257" s="106"/>
      <c r="H257" s="107"/>
      <c r="I257" s="108"/>
      <c r="J257" s="108"/>
      <c r="K257" s="109"/>
      <c r="L257" s="109"/>
      <c r="M257" s="109"/>
      <c r="N257" s="109"/>
      <c r="O257" s="109"/>
      <c r="P257" s="109"/>
    </row>
    <row r="258" spans="1:16" s="7" customFormat="1" ht="13.2" x14ac:dyDescent="0.25">
      <c r="A258" s="14"/>
      <c r="B258" s="27">
        <v>4143030302</v>
      </c>
      <c r="C258" s="21"/>
      <c r="D258" s="16" t="s">
        <v>290</v>
      </c>
      <c r="E258" s="19">
        <v>554136</v>
      </c>
      <c r="F258" s="54">
        <f t="shared" si="4"/>
        <v>1.1759485643321901E-3</v>
      </c>
      <c r="G258" s="106"/>
      <c r="H258" s="107"/>
      <c r="I258" s="108"/>
      <c r="J258" s="108"/>
      <c r="K258" s="109"/>
      <c r="L258" s="109"/>
      <c r="M258" s="109"/>
      <c r="N258" s="109"/>
      <c r="O258" s="109"/>
      <c r="P258" s="109"/>
    </row>
    <row r="259" spans="1:16" s="7" customFormat="1" ht="13.2" x14ac:dyDescent="0.25">
      <c r="A259" s="14"/>
      <c r="B259" s="27">
        <v>4143030303</v>
      </c>
      <c r="C259" s="21"/>
      <c r="D259" s="16" t="s">
        <v>291</v>
      </c>
      <c r="E259" s="19">
        <v>38237</v>
      </c>
      <c r="F259" s="54">
        <f t="shared" si="4"/>
        <v>8.114388030081055E-5</v>
      </c>
      <c r="G259" s="106"/>
      <c r="H259" s="107"/>
      <c r="I259" s="108"/>
      <c r="J259" s="108"/>
      <c r="K259" s="109"/>
      <c r="L259" s="109"/>
      <c r="M259" s="109"/>
      <c r="N259" s="109"/>
      <c r="O259" s="109"/>
      <c r="P259" s="109"/>
    </row>
    <row r="260" spans="1:16" s="7" customFormat="1" ht="13.2" x14ac:dyDescent="0.25">
      <c r="A260" s="14"/>
      <c r="B260" s="27">
        <v>4143030304</v>
      </c>
      <c r="C260" s="65"/>
      <c r="D260" s="16" t="s">
        <v>292</v>
      </c>
      <c r="E260" s="19">
        <v>3451</v>
      </c>
      <c r="F260" s="54">
        <f t="shared" si="4"/>
        <v>7.3234702230325916E-6</v>
      </c>
      <c r="G260" s="106"/>
      <c r="H260" s="107"/>
      <c r="I260" s="108"/>
      <c r="J260" s="108"/>
      <c r="K260" s="109"/>
      <c r="L260" s="109"/>
      <c r="M260" s="109"/>
      <c r="N260" s="109"/>
      <c r="O260" s="109"/>
      <c r="P260" s="109"/>
    </row>
    <row r="261" spans="1:16" s="7" customFormat="1" ht="13.2" x14ac:dyDescent="0.25">
      <c r="A261" s="21"/>
      <c r="B261" s="27">
        <v>4143030305</v>
      </c>
      <c r="C261" s="65"/>
      <c r="D261" s="16" t="s">
        <v>293</v>
      </c>
      <c r="E261" s="19">
        <v>4340789</v>
      </c>
      <c r="F261" s="54">
        <f t="shared" si="4"/>
        <v>9.2117180486721E-3</v>
      </c>
      <c r="G261" s="106"/>
      <c r="H261" s="107"/>
      <c r="I261" s="108"/>
      <c r="J261" s="108"/>
      <c r="K261" s="109"/>
      <c r="L261" s="109"/>
      <c r="M261" s="109"/>
      <c r="N261" s="109"/>
      <c r="O261" s="109"/>
      <c r="P261" s="109"/>
    </row>
    <row r="262" spans="1:16" s="7" customFormat="1" ht="13.2" x14ac:dyDescent="0.25">
      <c r="A262" s="14"/>
      <c r="B262" s="27">
        <v>4143030306</v>
      </c>
      <c r="C262" s="21"/>
      <c r="D262" s="16" t="s">
        <v>294</v>
      </c>
      <c r="E262" s="19">
        <v>30530</v>
      </c>
      <c r="F262" s="54">
        <f t="shared" si="4"/>
        <v>6.4788625299676909E-5</v>
      </c>
      <c r="G262" s="106"/>
      <c r="H262" s="107"/>
      <c r="I262" s="108"/>
      <c r="J262" s="108"/>
      <c r="K262" s="109"/>
      <c r="L262" s="109"/>
      <c r="M262" s="109"/>
      <c r="N262" s="109"/>
      <c r="O262" s="109"/>
      <c r="P262" s="109"/>
    </row>
    <row r="263" spans="1:16" s="7" customFormat="1" ht="13.2" x14ac:dyDescent="0.25">
      <c r="A263" s="14"/>
      <c r="B263" s="27">
        <v>4143030307</v>
      </c>
      <c r="C263" s="65"/>
      <c r="D263" s="16" t="s">
        <v>295</v>
      </c>
      <c r="E263" s="19">
        <v>2127163</v>
      </c>
      <c r="F263" s="54">
        <f t="shared" si="4"/>
        <v>4.5141161663392283E-3</v>
      </c>
      <c r="G263" s="106"/>
      <c r="H263" s="107"/>
      <c r="I263" s="108"/>
      <c r="J263" s="108"/>
      <c r="K263" s="109"/>
      <c r="L263" s="109"/>
      <c r="M263" s="109"/>
      <c r="N263" s="109"/>
      <c r="O263" s="109"/>
      <c r="P263" s="109"/>
    </row>
    <row r="264" spans="1:16" s="7" customFormat="1" ht="13.2" x14ac:dyDescent="0.25">
      <c r="A264" s="14"/>
      <c r="B264" s="27">
        <v>4143030308</v>
      </c>
      <c r="C264" s="21"/>
      <c r="D264" s="16" t="s">
        <v>296</v>
      </c>
      <c r="E264" s="19">
        <v>1478498</v>
      </c>
      <c r="F264" s="54">
        <f t="shared" si="4"/>
        <v>3.1375647863845957E-3</v>
      </c>
      <c r="G264" s="106"/>
      <c r="H264" s="107"/>
      <c r="I264" s="108"/>
      <c r="J264" s="108"/>
      <c r="K264" s="109"/>
      <c r="L264" s="109"/>
      <c r="M264" s="109"/>
      <c r="N264" s="109"/>
      <c r="O264" s="109"/>
      <c r="P264" s="109"/>
    </row>
    <row r="265" spans="1:16" s="7" customFormat="1" ht="13.2" x14ac:dyDescent="0.25">
      <c r="A265" s="14"/>
      <c r="B265" s="27">
        <v>4143030309</v>
      </c>
      <c r="C265" s="21"/>
      <c r="D265" s="16" t="s">
        <v>297</v>
      </c>
      <c r="E265" s="19">
        <v>514929</v>
      </c>
      <c r="F265" s="54">
        <f t="shared" si="4"/>
        <v>1.0927462180457691E-3</v>
      </c>
      <c r="G265" s="106"/>
      <c r="H265" s="107"/>
      <c r="I265" s="108"/>
      <c r="J265" s="108"/>
      <c r="K265" s="109"/>
      <c r="L265" s="109"/>
      <c r="M265" s="109"/>
      <c r="N265" s="109"/>
      <c r="O265" s="109"/>
      <c r="P265" s="109"/>
    </row>
    <row r="266" spans="1:16" s="7" customFormat="1" ht="13.2" x14ac:dyDescent="0.25">
      <c r="A266" s="14"/>
      <c r="B266" s="27">
        <v>4143030310</v>
      </c>
      <c r="C266" s="21"/>
      <c r="D266" s="16" t="s">
        <v>298</v>
      </c>
      <c r="E266" s="19">
        <v>24690696</v>
      </c>
      <c r="F266" s="54">
        <f t="shared" si="4"/>
        <v>5.2396863790770763E-2</v>
      </c>
      <c r="G266" s="106"/>
      <c r="H266" s="107"/>
      <c r="I266" s="108"/>
      <c r="J266" s="108"/>
      <c r="K266" s="109"/>
      <c r="L266" s="109"/>
      <c r="M266" s="109"/>
      <c r="N266" s="109"/>
      <c r="O266" s="109"/>
      <c r="P266" s="109"/>
    </row>
    <row r="267" spans="1:16" s="7" customFormat="1" ht="13.2" x14ac:dyDescent="0.25">
      <c r="A267" s="14"/>
      <c r="B267" s="27">
        <v>4143030311</v>
      </c>
      <c r="C267" s="21"/>
      <c r="D267" s="16" t="s">
        <v>299</v>
      </c>
      <c r="E267" s="19">
        <v>28690</v>
      </c>
      <c r="F267" s="54">
        <f t="shared" si="4"/>
        <v>6.0883906316663299E-5</v>
      </c>
      <c r="G267" s="106"/>
      <c r="H267" s="107"/>
      <c r="I267" s="108"/>
      <c r="J267" s="108"/>
      <c r="K267" s="109"/>
      <c r="L267" s="109"/>
      <c r="M267" s="109"/>
      <c r="N267" s="109"/>
      <c r="O267" s="109"/>
      <c r="P267" s="109"/>
    </row>
    <row r="268" spans="1:16" s="7" customFormat="1" ht="13.2" x14ac:dyDescent="0.25">
      <c r="A268" s="14"/>
      <c r="B268" s="27">
        <v>4143030312</v>
      </c>
      <c r="C268" s="21"/>
      <c r="D268" s="16" t="s">
        <v>300</v>
      </c>
      <c r="E268" s="19">
        <v>4303</v>
      </c>
      <c r="F268" s="54">
        <f t="shared" si="4"/>
        <v>9.131524882558459E-6</v>
      </c>
      <c r="G268" s="106"/>
      <c r="H268" s="107"/>
      <c r="I268" s="108"/>
      <c r="J268" s="108"/>
      <c r="K268" s="109"/>
      <c r="L268" s="109"/>
      <c r="M268" s="109"/>
      <c r="N268" s="109"/>
      <c r="O268" s="109"/>
      <c r="P268" s="109"/>
    </row>
    <row r="269" spans="1:16" s="7" customFormat="1" ht="13.2" x14ac:dyDescent="0.25">
      <c r="A269" s="14"/>
      <c r="B269" s="27">
        <v>4143030313</v>
      </c>
      <c r="C269" s="21"/>
      <c r="D269" s="16" t="s">
        <v>301</v>
      </c>
      <c r="E269" s="19">
        <v>3132</v>
      </c>
      <c r="F269" s="54">
        <f t="shared" si="4"/>
        <v>6.646510790651427E-6</v>
      </c>
      <c r="G269" s="106"/>
      <c r="H269" s="107"/>
      <c r="I269" s="108"/>
      <c r="J269" s="108"/>
      <c r="K269" s="109"/>
      <c r="L269" s="109"/>
      <c r="M269" s="109"/>
      <c r="N269" s="109"/>
      <c r="O269" s="109"/>
      <c r="P269" s="109"/>
    </row>
    <row r="270" spans="1:16" s="7" customFormat="1" ht="13.2" x14ac:dyDescent="0.25">
      <c r="A270" s="14"/>
      <c r="B270" s="27">
        <v>4143030314</v>
      </c>
      <c r="C270" s="21"/>
      <c r="D270" s="16" t="s">
        <v>302</v>
      </c>
      <c r="E270" s="19">
        <v>64703</v>
      </c>
      <c r="F270" s="54">
        <f t="shared" si="4"/>
        <v>1.3730816975974434E-4</v>
      </c>
      <c r="G270" s="106"/>
      <c r="H270" s="107"/>
      <c r="I270" s="108"/>
      <c r="J270" s="108"/>
      <c r="K270" s="109"/>
      <c r="L270" s="109"/>
      <c r="M270" s="109"/>
      <c r="N270" s="109"/>
      <c r="O270" s="109"/>
      <c r="P270" s="109"/>
    </row>
    <row r="271" spans="1:16" s="7" customFormat="1" ht="13.2" x14ac:dyDescent="0.25">
      <c r="A271" s="14"/>
      <c r="B271" s="27">
        <v>4143030315</v>
      </c>
      <c r="C271" s="21"/>
      <c r="D271" s="16" t="s">
        <v>303</v>
      </c>
      <c r="E271" s="19">
        <v>934</v>
      </c>
      <c r="F271" s="54">
        <f t="shared" ref="F271:F334" si="5">E271*$F$9/$E$9</f>
        <v>1.9820693098558218E-6</v>
      </c>
      <c r="G271" s="106"/>
      <c r="H271" s="107"/>
      <c r="I271" s="108"/>
      <c r="J271" s="108"/>
      <c r="K271" s="109"/>
      <c r="L271" s="109"/>
      <c r="M271" s="109"/>
      <c r="N271" s="109"/>
      <c r="O271" s="109"/>
      <c r="P271" s="109"/>
    </row>
    <row r="272" spans="1:16" s="7" customFormat="1" ht="13.2" x14ac:dyDescent="0.25">
      <c r="A272" s="14"/>
      <c r="B272" s="27">
        <v>4143030318</v>
      </c>
      <c r="C272" s="21"/>
      <c r="D272" s="16" t="s">
        <v>304</v>
      </c>
      <c r="E272" s="19">
        <v>111606</v>
      </c>
      <c r="F272" s="54">
        <f t="shared" si="5"/>
        <v>2.3684242761859618E-4</v>
      </c>
      <c r="G272" s="106"/>
      <c r="H272" s="107"/>
      <c r="I272" s="108"/>
      <c r="J272" s="108"/>
      <c r="K272" s="109"/>
      <c r="L272" s="109"/>
      <c r="M272" s="109"/>
      <c r="N272" s="109"/>
      <c r="O272" s="109"/>
      <c r="P272" s="109"/>
    </row>
    <row r="273" spans="1:16" s="7" customFormat="1" ht="13.2" x14ac:dyDescent="0.25">
      <c r="A273" s="14"/>
      <c r="B273" s="27">
        <v>4143030319</v>
      </c>
      <c r="C273" s="21"/>
      <c r="D273" s="16" t="s">
        <v>305</v>
      </c>
      <c r="E273" s="19">
        <v>277146</v>
      </c>
      <c r="F273" s="54">
        <f t="shared" si="5"/>
        <v>5.8813980829689676E-4</v>
      </c>
      <c r="G273" s="106"/>
      <c r="H273" s="107"/>
      <c r="I273" s="108"/>
      <c r="J273" s="108"/>
      <c r="K273" s="109"/>
      <c r="L273" s="109"/>
      <c r="M273" s="109"/>
      <c r="N273" s="109"/>
      <c r="O273" s="109"/>
      <c r="P273" s="109"/>
    </row>
    <row r="274" spans="1:16" s="7" customFormat="1" ht="13.2" x14ac:dyDescent="0.25">
      <c r="A274" s="14"/>
      <c r="B274" s="27">
        <v>4143030321</v>
      </c>
      <c r="C274" s="21"/>
      <c r="D274" s="16" t="s">
        <v>306</v>
      </c>
      <c r="E274" s="19">
        <v>1209297</v>
      </c>
      <c r="F274" s="54">
        <f t="shared" si="5"/>
        <v>2.5662853000007662E-3</v>
      </c>
      <c r="G274" s="106"/>
      <c r="H274" s="107"/>
      <c r="I274" s="108"/>
      <c r="J274" s="108"/>
      <c r="K274" s="109"/>
      <c r="L274" s="109"/>
      <c r="M274" s="109"/>
      <c r="N274" s="109"/>
      <c r="O274" s="109"/>
      <c r="P274" s="109"/>
    </row>
    <row r="275" spans="1:16" s="7" customFormat="1" ht="13.2" x14ac:dyDescent="0.25">
      <c r="A275" s="14"/>
      <c r="B275" s="27">
        <v>4143030322</v>
      </c>
      <c r="C275" s="21"/>
      <c r="D275" s="16" t="s">
        <v>307</v>
      </c>
      <c r="E275" s="19">
        <v>9049278</v>
      </c>
      <c r="F275" s="54">
        <f t="shared" si="5"/>
        <v>1.9203743254982301E-2</v>
      </c>
      <c r="G275" s="106"/>
      <c r="H275" s="107"/>
      <c r="I275" s="108"/>
      <c r="J275" s="108"/>
      <c r="K275" s="109"/>
      <c r="L275" s="109"/>
      <c r="M275" s="109"/>
      <c r="N275" s="109"/>
      <c r="O275" s="109"/>
      <c r="P275" s="109"/>
    </row>
    <row r="276" spans="1:16" s="7" customFormat="1" ht="13.2" x14ac:dyDescent="0.25">
      <c r="A276" s="14"/>
      <c r="B276" s="27">
        <v>4143030323</v>
      </c>
      <c r="C276" s="21"/>
      <c r="D276" s="16" t="s">
        <v>308</v>
      </c>
      <c r="E276" s="19">
        <v>248439</v>
      </c>
      <c r="F276" s="54">
        <f t="shared" si="5"/>
        <v>5.2721982577223813E-4</v>
      </c>
      <c r="G276" s="106"/>
      <c r="H276" s="107"/>
      <c r="I276" s="108"/>
      <c r="J276" s="108"/>
      <c r="K276" s="109"/>
      <c r="L276" s="109"/>
      <c r="M276" s="109"/>
      <c r="N276" s="109"/>
      <c r="O276" s="109"/>
      <c r="P276" s="109"/>
    </row>
    <row r="277" spans="1:16" s="7" customFormat="1" ht="13.2" x14ac:dyDescent="0.25">
      <c r="A277" s="14"/>
      <c r="B277" s="27">
        <v>4143030324</v>
      </c>
      <c r="C277" s="21"/>
      <c r="D277" s="16" t="s">
        <v>309</v>
      </c>
      <c r="E277" s="19">
        <v>6415</v>
      </c>
      <c r="F277" s="54">
        <f t="shared" si="5"/>
        <v>1.361346319349582E-5</v>
      </c>
      <c r="G277" s="106"/>
      <c r="H277" s="107"/>
      <c r="I277" s="108"/>
      <c r="J277" s="108"/>
      <c r="K277" s="109"/>
      <c r="L277" s="109"/>
      <c r="M277" s="109"/>
      <c r="N277" s="109"/>
      <c r="O277" s="109"/>
      <c r="P277" s="109"/>
    </row>
    <row r="278" spans="1:16" s="7" customFormat="1" ht="13.2" x14ac:dyDescent="0.3">
      <c r="A278" s="14"/>
      <c r="B278" s="26"/>
      <c r="D278" s="9" t="s">
        <v>310</v>
      </c>
      <c r="E278" s="10">
        <f>SUM(E279:E290)</f>
        <v>1494396</v>
      </c>
      <c r="F278" s="11">
        <f t="shared" si="5"/>
        <v>3.1713024072497864E-3</v>
      </c>
      <c r="G278" s="106"/>
      <c r="H278" s="107"/>
      <c r="I278" s="108"/>
      <c r="J278" s="108"/>
      <c r="K278" s="109"/>
      <c r="L278" s="109"/>
      <c r="M278" s="109"/>
      <c r="N278" s="109"/>
      <c r="O278" s="109"/>
      <c r="P278" s="109"/>
    </row>
    <row r="279" spans="1:16" s="7" customFormat="1" ht="13.2" x14ac:dyDescent="0.25">
      <c r="A279" s="14"/>
      <c r="B279" s="27">
        <v>4143030501</v>
      </c>
      <c r="C279" s="21"/>
      <c r="D279" s="16" t="s">
        <v>311</v>
      </c>
      <c r="E279" s="19">
        <v>805111</v>
      </c>
      <c r="F279" s="54">
        <f t="shared" si="5"/>
        <v>1.7085501114853644E-3</v>
      </c>
      <c r="G279" s="106"/>
      <c r="H279" s="107"/>
      <c r="I279" s="108"/>
      <c r="J279" s="108"/>
      <c r="K279" s="109"/>
      <c r="L279" s="109"/>
      <c r="M279" s="109"/>
      <c r="N279" s="109"/>
      <c r="O279" s="109"/>
      <c r="P279" s="109"/>
    </row>
    <row r="280" spans="1:16" s="7" customFormat="1" ht="13.2" x14ac:dyDescent="0.25">
      <c r="A280" s="14"/>
      <c r="B280" s="27">
        <v>4143030502</v>
      </c>
      <c r="C280" s="21"/>
      <c r="D280" s="16" t="s">
        <v>312</v>
      </c>
      <c r="E280" s="19">
        <v>9790</v>
      </c>
      <c r="F280" s="54">
        <f t="shared" si="5"/>
        <v>2.0775651545490893E-5</v>
      </c>
      <c r="G280" s="106"/>
      <c r="H280" s="107"/>
      <c r="I280" s="108"/>
      <c r="J280" s="108"/>
      <c r="K280" s="109"/>
      <c r="L280" s="109"/>
      <c r="M280" s="109"/>
      <c r="N280" s="109"/>
      <c r="O280" s="109"/>
      <c r="P280" s="109"/>
    </row>
    <row r="281" spans="1:16" s="7" customFormat="1" ht="13.2" x14ac:dyDescent="0.25">
      <c r="A281" s="14"/>
      <c r="B281" s="27">
        <v>4143030503</v>
      </c>
      <c r="C281" s="21"/>
      <c r="D281" s="16" t="s">
        <v>313</v>
      </c>
      <c r="E281" s="19">
        <v>34569</v>
      </c>
      <c r="F281" s="54">
        <f t="shared" si="5"/>
        <v>7.3359907893368192E-5</v>
      </c>
      <c r="G281" s="106"/>
      <c r="H281" s="107"/>
      <c r="I281" s="108"/>
      <c r="J281" s="108"/>
      <c r="K281" s="109"/>
      <c r="L281" s="109"/>
      <c r="M281" s="109"/>
      <c r="N281" s="109"/>
      <c r="O281" s="109"/>
      <c r="P281" s="109"/>
    </row>
    <row r="282" spans="1:16" s="7" customFormat="1" ht="13.2" x14ac:dyDescent="0.25">
      <c r="A282" s="14"/>
      <c r="B282" s="27">
        <v>4143030507</v>
      </c>
      <c r="C282" s="21"/>
      <c r="D282" s="16" t="s">
        <v>314</v>
      </c>
      <c r="E282" s="19">
        <v>205</v>
      </c>
      <c r="F282" s="54">
        <f t="shared" si="5"/>
        <v>4.3503662582488589E-7</v>
      </c>
      <c r="G282" s="106"/>
      <c r="H282" s="107"/>
      <c r="I282" s="108"/>
      <c r="J282" s="108"/>
      <c r="K282" s="109"/>
      <c r="L282" s="109"/>
      <c r="M282" s="109"/>
      <c r="N282" s="109"/>
      <c r="O282" s="109"/>
      <c r="P282" s="109"/>
    </row>
    <row r="283" spans="1:16" s="7" customFormat="1" ht="13.2" x14ac:dyDescent="0.25">
      <c r="A283" s="14"/>
      <c r="B283" s="27">
        <v>4143030511</v>
      </c>
      <c r="C283" s="21"/>
      <c r="D283" s="16" t="s">
        <v>315</v>
      </c>
      <c r="E283" s="19">
        <v>1521</v>
      </c>
      <c r="F283" s="54">
        <f t="shared" si="5"/>
        <v>3.2277595506324459E-6</v>
      </c>
      <c r="G283" s="106"/>
      <c r="H283" s="107"/>
      <c r="I283" s="108"/>
      <c r="J283" s="108"/>
      <c r="K283" s="109"/>
      <c r="L283" s="109"/>
      <c r="M283" s="109"/>
      <c r="N283" s="109"/>
      <c r="O283" s="109"/>
      <c r="P283" s="109"/>
    </row>
    <row r="284" spans="1:16" s="7" customFormat="1" ht="13.2" x14ac:dyDescent="0.25">
      <c r="A284" s="14"/>
      <c r="B284" s="27">
        <v>4143030512</v>
      </c>
      <c r="C284" s="21"/>
      <c r="D284" s="16" t="s">
        <v>316</v>
      </c>
      <c r="E284" s="19">
        <v>183446</v>
      </c>
      <c r="F284" s="54">
        <f t="shared" si="5"/>
        <v>3.8929623834669277E-4</v>
      </c>
      <c r="G284" s="106"/>
      <c r="H284" s="107"/>
      <c r="I284" s="108"/>
      <c r="J284" s="108"/>
      <c r="K284" s="109"/>
      <c r="L284" s="109"/>
      <c r="M284" s="109"/>
      <c r="N284" s="109"/>
      <c r="O284" s="109"/>
      <c r="P284" s="109"/>
    </row>
    <row r="285" spans="1:16" s="7" customFormat="1" ht="13.2" x14ac:dyDescent="0.25">
      <c r="A285" s="14"/>
      <c r="B285" s="27">
        <v>4143030513</v>
      </c>
      <c r="C285" s="21"/>
      <c r="D285" s="16" t="s">
        <v>317</v>
      </c>
      <c r="E285" s="19">
        <v>32752</v>
      </c>
      <c r="F285" s="54">
        <f t="shared" si="5"/>
        <v>6.950399789764226E-5</v>
      </c>
      <c r="G285" s="106"/>
      <c r="H285" s="107"/>
      <c r="I285" s="108"/>
      <c r="J285" s="108"/>
      <c r="K285" s="109"/>
      <c r="L285" s="109"/>
      <c r="M285" s="109"/>
      <c r="N285" s="109"/>
      <c r="O285" s="109"/>
      <c r="P285" s="109"/>
    </row>
    <row r="286" spans="1:16" s="7" customFormat="1" ht="13.2" x14ac:dyDescent="0.25">
      <c r="A286" s="14"/>
      <c r="B286" s="27">
        <v>4143030514</v>
      </c>
      <c r="C286" s="21"/>
      <c r="D286" s="16" t="s">
        <v>318</v>
      </c>
      <c r="E286" s="19">
        <v>4840</v>
      </c>
      <c r="F286" s="54">
        <f t="shared" si="5"/>
        <v>1.0271108629231451E-5</v>
      </c>
      <c r="G286" s="106"/>
      <c r="H286" s="107"/>
      <c r="I286" s="108"/>
      <c r="J286" s="108"/>
      <c r="K286" s="109"/>
      <c r="L286" s="109"/>
      <c r="M286" s="109"/>
      <c r="N286" s="109"/>
      <c r="O286" s="109"/>
      <c r="P286" s="109"/>
    </row>
    <row r="287" spans="1:16" s="7" customFormat="1" ht="13.2" x14ac:dyDescent="0.25">
      <c r="A287" s="14"/>
      <c r="B287" s="27">
        <v>4143030515</v>
      </c>
      <c r="C287" s="21"/>
      <c r="D287" s="16" t="s">
        <v>319</v>
      </c>
      <c r="E287" s="19">
        <v>23668</v>
      </c>
      <c r="F287" s="54">
        <f t="shared" si="5"/>
        <v>5.0226570048894627E-5</v>
      </c>
      <c r="G287" s="106"/>
      <c r="H287" s="107"/>
      <c r="I287" s="108"/>
      <c r="J287" s="108"/>
      <c r="K287" s="109"/>
      <c r="L287" s="109"/>
      <c r="M287" s="109"/>
      <c r="N287" s="109"/>
      <c r="O287" s="109"/>
      <c r="P287" s="109"/>
    </row>
    <row r="288" spans="1:16" s="7" customFormat="1" ht="13.2" x14ac:dyDescent="0.25">
      <c r="A288" s="14"/>
      <c r="B288" s="27">
        <v>4143030516</v>
      </c>
      <c r="C288" s="21"/>
      <c r="D288" s="16" t="s">
        <v>320</v>
      </c>
      <c r="E288" s="19">
        <v>397994</v>
      </c>
      <c r="F288" s="54">
        <f t="shared" si="5"/>
        <v>8.4459496028560792E-4</v>
      </c>
      <c r="G288" s="106"/>
      <c r="H288" s="107"/>
      <c r="I288" s="108"/>
      <c r="J288" s="108"/>
      <c r="K288" s="109"/>
      <c r="L288" s="109"/>
      <c r="M288" s="109"/>
      <c r="N288" s="109"/>
      <c r="O288" s="109"/>
      <c r="P288" s="109"/>
    </row>
    <row r="289" spans="1:16" s="7" customFormat="1" ht="13.2" x14ac:dyDescent="0.25">
      <c r="A289" s="14"/>
      <c r="B289" s="27">
        <v>4143030518</v>
      </c>
      <c r="C289" s="21"/>
      <c r="D289" s="16" t="s">
        <v>321</v>
      </c>
      <c r="E289" s="19">
        <v>311</v>
      </c>
      <c r="F289" s="54">
        <f t="shared" si="5"/>
        <v>6.5998239332458303E-7</v>
      </c>
      <c r="G289" s="106"/>
      <c r="H289" s="107"/>
      <c r="I289" s="108"/>
      <c r="J289" s="108"/>
      <c r="K289" s="109"/>
      <c r="L289" s="109"/>
      <c r="M289" s="109"/>
      <c r="N289" s="109"/>
      <c r="O289" s="109"/>
      <c r="P289" s="109"/>
    </row>
    <row r="290" spans="1:16" s="7" customFormat="1" ht="13.2" x14ac:dyDescent="0.3">
      <c r="A290" s="14"/>
      <c r="B290" s="15">
        <v>4143030519</v>
      </c>
      <c r="C290" s="21"/>
      <c r="D290" s="16" t="s">
        <v>322</v>
      </c>
      <c r="E290" s="19">
        <v>189</v>
      </c>
      <c r="F290" s="54">
        <f t="shared" si="5"/>
        <v>4.0108254771172406E-7</v>
      </c>
      <c r="G290" s="106"/>
      <c r="H290" s="107"/>
      <c r="I290" s="108"/>
      <c r="J290" s="108"/>
      <c r="K290" s="109"/>
      <c r="L290" s="109"/>
      <c r="M290" s="109"/>
      <c r="N290" s="109"/>
      <c r="O290" s="109"/>
      <c r="P290" s="109"/>
    </row>
    <row r="291" spans="1:16" s="7" customFormat="1" ht="13.2" x14ac:dyDescent="0.3">
      <c r="A291" s="14"/>
      <c r="B291" s="26"/>
      <c r="D291" s="9" t="s">
        <v>323</v>
      </c>
      <c r="E291" s="10">
        <f t="shared" ref="E291" si="6">E292+E302</f>
        <v>3181026</v>
      </c>
      <c r="F291" s="10">
        <f t="shared" si="5"/>
        <v>6.7505503302499196E-3</v>
      </c>
      <c r="G291" s="106"/>
      <c r="H291" s="107"/>
      <c r="I291" s="108"/>
      <c r="J291" s="108"/>
      <c r="K291" s="109"/>
      <c r="L291" s="109"/>
      <c r="M291" s="109"/>
      <c r="N291" s="109"/>
      <c r="O291" s="109"/>
      <c r="P291" s="109"/>
    </row>
    <row r="292" spans="1:16" s="7" customFormat="1" ht="13.2" x14ac:dyDescent="0.3">
      <c r="A292" s="14"/>
      <c r="B292" s="26"/>
      <c r="D292" s="9" t="s">
        <v>254</v>
      </c>
      <c r="E292" s="10">
        <f>SUM(E293:E301)</f>
        <v>3039215</v>
      </c>
      <c r="F292" s="11">
        <f t="shared" si="5"/>
        <v>6.4496089695433197E-3</v>
      </c>
      <c r="G292" s="106"/>
      <c r="H292" s="107"/>
      <c r="I292" s="108"/>
      <c r="J292" s="108"/>
      <c r="K292" s="109"/>
      <c r="L292" s="109"/>
      <c r="M292" s="109"/>
      <c r="N292" s="109"/>
      <c r="O292" s="109"/>
      <c r="P292" s="109"/>
    </row>
    <row r="293" spans="1:16" s="7" customFormat="1" ht="13.2" x14ac:dyDescent="0.25">
      <c r="A293" s="14"/>
      <c r="B293" s="27">
        <v>4149030200</v>
      </c>
      <c r="C293" s="21"/>
      <c r="D293" s="39" t="s">
        <v>324</v>
      </c>
      <c r="E293" s="47">
        <v>2209088</v>
      </c>
      <c r="F293" s="32">
        <f t="shared" si="5"/>
        <v>4.6879716569280267E-3</v>
      </c>
      <c r="G293" s="106"/>
      <c r="H293" s="107"/>
      <c r="I293" s="108"/>
      <c r="J293" s="108"/>
      <c r="K293" s="109"/>
      <c r="L293" s="109"/>
      <c r="M293" s="109"/>
      <c r="N293" s="109"/>
      <c r="O293" s="109"/>
      <c r="P293" s="109"/>
    </row>
    <row r="294" spans="1:16" s="7" customFormat="1" ht="13.2" x14ac:dyDescent="0.25">
      <c r="A294" s="14"/>
      <c r="B294" s="27">
        <v>4149030201</v>
      </c>
      <c r="C294" s="21"/>
      <c r="D294" s="39" t="s">
        <v>325</v>
      </c>
      <c r="E294" s="47">
        <v>6720</v>
      </c>
      <c r="F294" s="32">
        <f t="shared" si="5"/>
        <v>1.4260712807527966E-5</v>
      </c>
      <c r="G294" s="106"/>
      <c r="H294" s="107"/>
      <c r="I294" s="108"/>
      <c r="J294" s="108"/>
      <c r="K294" s="109"/>
      <c r="L294" s="109"/>
      <c r="M294" s="109"/>
      <c r="N294" s="109"/>
      <c r="O294" s="109"/>
      <c r="P294" s="109"/>
    </row>
    <row r="295" spans="1:16" s="7" customFormat="1" ht="13.2" x14ac:dyDescent="0.25">
      <c r="A295" s="14"/>
      <c r="B295" s="27">
        <v>4149030202</v>
      </c>
      <c r="C295" s="21"/>
      <c r="D295" s="39" t="s">
        <v>326</v>
      </c>
      <c r="E295" s="47">
        <v>3374</v>
      </c>
      <c r="F295" s="32">
        <f t="shared" si="5"/>
        <v>7.1600662221130001E-6</v>
      </c>
      <c r="G295" s="106"/>
      <c r="H295" s="107"/>
      <c r="I295" s="108"/>
      <c r="J295" s="108"/>
      <c r="K295" s="109"/>
      <c r="L295" s="109"/>
      <c r="M295" s="109"/>
      <c r="N295" s="109"/>
      <c r="O295" s="109"/>
      <c r="P295" s="109"/>
    </row>
    <row r="296" spans="1:16" s="7" customFormat="1" ht="13.2" x14ac:dyDescent="0.25">
      <c r="A296" s="14"/>
      <c r="B296" s="27">
        <v>4149030203</v>
      </c>
      <c r="C296" s="21"/>
      <c r="D296" s="39" t="s">
        <v>327</v>
      </c>
      <c r="E296" s="47">
        <v>188944</v>
      </c>
      <c r="F296" s="32">
        <f t="shared" si="5"/>
        <v>4.0096370843832802E-4</v>
      </c>
      <c r="G296" s="106"/>
      <c r="H296" s="107"/>
      <c r="I296" s="108"/>
      <c r="J296" s="108"/>
      <c r="K296" s="109"/>
      <c r="L296" s="109"/>
      <c r="M296" s="109"/>
      <c r="N296" s="109"/>
      <c r="O296" s="109"/>
      <c r="P296" s="109"/>
    </row>
    <row r="297" spans="1:16" s="7" customFormat="1" ht="13.2" x14ac:dyDescent="0.3">
      <c r="A297" s="14"/>
      <c r="B297" s="53" t="s">
        <v>328</v>
      </c>
      <c r="C297" s="42"/>
      <c r="D297" s="39" t="s">
        <v>329</v>
      </c>
      <c r="E297" s="31">
        <v>0</v>
      </c>
      <c r="F297" s="32">
        <f t="shared" si="5"/>
        <v>0</v>
      </c>
      <c r="G297" s="114"/>
      <c r="H297" s="115"/>
      <c r="I297" s="116"/>
      <c r="J297" s="116"/>
      <c r="K297" s="109"/>
      <c r="L297" s="109"/>
      <c r="M297" s="109"/>
      <c r="N297" s="109"/>
      <c r="O297" s="109"/>
      <c r="P297" s="109"/>
    </row>
    <row r="298" spans="1:16" s="7" customFormat="1" ht="13.2" x14ac:dyDescent="0.25">
      <c r="A298" s="14"/>
      <c r="B298" s="27">
        <v>4149030205</v>
      </c>
      <c r="C298" s="21"/>
      <c r="D298" s="39" t="s">
        <v>330</v>
      </c>
      <c r="E298" s="47">
        <v>33160</v>
      </c>
      <c r="F298" s="32">
        <f t="shared" si="5"/>
        <v>7.0369826889527882E-5</v>
      </c>
      <c r="G298" s="106"/>
      <c r="H298" s="107"/>
      <c r="I298" s="108"/>
      <c r="J298" s="108"/>
      <c r="K298" s="109"/>
      <c r="L298" s="109"/>
      <c r="M298" s="109"/>
      <c r="N298" s="109"/>
      <c r="O298" s="109"/>
      <c r="P298" s="109"/>
    </row>
    <row r="299" spans="1:16" s="7" customFormat="1" ht="13.2" x14ac:dyDescent="0.25">
      <c r="A299" s="14"/>
      <c r="B299" s="27">
        <v>4149030206</v>
      </c>
      <c r="C299" s="21"/>
      <c r="D299" s="39" t="s">
        <v>331</v>
      </c>
      <c r="E299" s="47">
        <v>40488</v>
      </c>
      <c r="F299" s="32">
        <f t="shared" si="5"/>
        <v>8.5920794665355997E-5</v>
      </c>
      <c r="G299" s="106"/>
      <c r="H299" s="107"/>
      <c r="I299" s="108"/>
      <c r="J299" s="108"/>
      <c r="K299" s="109"/>
      <c r="L299" s="109"/>
      <c r="M299" s="109"/>
      <c r="N299" s="109"/>
      <c r="O299" s="109"/>
      <c r="P299" s="109"/>
    </row>
    <row r="300" spans="1:16" s="7" customFormat="1" ht="13.2" x14ac:dyDescent="0.3">
      <c r="A300" s="14"/>
      <c r="B300" s="22"/>
      <c r="C300" s="21"/>
      <c r="D300" s="39" t="s">
        <v>332</v>
      </c>
      <c r="E300" s="47">
        <v>0</v>
      </c>
      <c r="F300" s="32">
        <f t="shared" si="5"/>
        <v>0</v>
      </c>
      <c r="G300" s="106"/>
      <c r="H300" s="107"/>
      <c r="I300" s="108"/>
      <c r="J300" s="108"/>
      <c r="K300" s="109"/>
      <c r="L300" s="109"/>
      <c r="M300" s="109"/>
      <c r="N300" s="109"/>
      <c r="O300" s="109"/>
      <c r="P300" s="109"/>
    </row>
    <row r="301" spans="1:16" s="7" customFormat="1" ht="13.2" x14ac:dyDescent="0.25">
      <c r="A301" s="14"/>
      <c r="B301" s="27">
        <v>4149030209</v>
      </c>
      <c r="C301" s="21"/>
      <c r="D301" s="39" t="s">
        <v>333</v>
      </c>
      <c r="E301" s="47">
        <v>557441</v>
      </c>
      <c r="F301" s="32">
        <f t="shared" si="5"/>
        <v>1.1829622035924401E-3</v>
      </c>
      <c r="G301" s="106"/>
      <c r="H301" s="107"/>
      <c r="I301" s="108"/>
      <c r="J301" s="108"/>
      <c r="K301" s="109"/>
      <c r="L301" s="109"/>
      <c r="M301" s="109"/>
      <c r="N301" s="109"/>
      <c r="O301" s="109"/>
      <c r="P301" s="109"/>
    </row>
    <row r="302" spans="1:16" s="7" customFormat="1" ht="13.2" x14ac:dyDescent="0.3">
      <c r="A302" s="21"/>
      <c r="B302" s="26"/>
      <c r="D302" s="9" t="s">
        <v>334</v>
      </c>
      <c r="E302" s="10">
        <f>SUM(E303)</f>
        <v>141811</v>
      </c>
      <c r="F302" s="11">
        <f t="shared" si="5"/>
        <v>3.0094136070659945E-4</v>
      </c>
      <c r="G302" s="106"/>
      <c r="H302" s="107"/>
      <c r="I302" s="108"/>
      <c r="J302" s="108"/>
      <c r="K302" s="109"/>
      <c r="L302" s="109"/>
      <c r="M302" s="109"/>
      <c r="N302" s="109"/>
      <c r="O302" s="109"/>
      <c r="P302" s="109"/>
    </row>
    <row r="303" spans="1:16" s="7" customFormat="1" ht="13.2" x14ac:dyDescent="0.25">
      <c r="A303" s="21"/>
      <c r="B303" s="27">
        <v>4149030301</v>
      </c>
      <c r="C303" s="21"/>
      <c r="D303" s="16" t="s">
        <v>335</v>
      </c>
      <c r="E303" s="19">
        <v>141811</v>
      </c>
      <c r="F303" s="54">
        <f t="shared" si="5"/>
        <v>3.0094136070659945E-4</v>
      </c>
      <c r="G303" s="106"/>
      <c r="H303" s="107"/>
      <c r="I303" s="108"/>
      <c r="J303" s="108"/>
      <c r="K303" s="109"/>
      <c r="L303" s="109"/>
      <c r="M303" s="109"/>
      <c r="N303" s="109"/>
      <c r="O303" s="109"/>
      <c r="P303" s="109"/>
    </row>
    <row r="304" spans="1:16" s="7" customFormat="1" ht="13.2" x14ac:dyDescent="0.3">
      <c r="A304" s="14"/>
      <c r="B304" s="26"/>
      <c r="D304" s="9" t="s">
        <v>336</v>
      </c>
      <c r="E304" s="10">
        <f>SUM(E305:E307)</f>
        <v>31004403</v>
      </c>
      <c r="F304" s="11">
        <f t="shared" si="5"/>
        <v>6.5795370082121801E-2</v>
      </c>
      <c r="G304" s="106"/>
      <c r="H304" s="107"/>
      <c r="I304" s="108"/>
      <c r="J304" s="108"/>
      <c r="K304" s="109"/>
      <c r="L304" s="109"/>
      <c r="M304" s="109"/>
      <c r="N304" s="109"/>
      <c r="O304" s="109"/>
      <c r="P304" s="109"/>
    </row>
    <row r="305" spans="1:16" s="7" customFormat="1" ht="13.2" x14ac:dyDescent="0.25">
      <c r="A305" s="14"/>
      <c r="B305" s="27">
        <v>4144010100</v>
      </c>
      <c r="C305" s="21"/>
      <c r="D305" s="16" t="s">
        <v>337</v>
      </c>
      <c r="E305" s="19">
        <v>24847533</v>
      </c>
      <c r="F305" s="54">
        <f t="shared" si="5"/>
        <v>5.2729692275085387E-2</v>
      </c>
      <c r="G305" s="106"/>
      <c r="H305" s="107"/>
      <c r="I305" s="108"/>
      <c r="J305" s="108"/>
      <c r="K305" s="109"/>
      <c r="L305" s="109"/>
      <c r="M305" s="109"/>
      <c r="N305" s="109"/>
      <c r="O305" s="109"/>
      <c r="P305" s="109"/>
    </row>
    <row r="306" spans="1:16" s="7" customFormat="1" ht="13.2" x14ac:dyDescent="0.25">
      <c r="A306" s="14"/>
      <c r="B306" s="27">
        <v>4144070100</v>
      </c>
      <c r="C306" s="21"/>
      <c r="D306" s="16" t="s">
        <v>338</v>
      </c>
      <c r="E306" s="19">
        <v>6276658</v>
      </c>
      <c r="F306" s="54">
        <f t="shared" si="5"/>
        <v>1.3319883501350129E-2</v>
      </c>
      <c r="G306" s="106"/>
      <c r="H306" s="107"/>
      <c r="I306" s="108"/>
      <c r="J306" s="108"/>
      <c r="K306" s="109"/>
      <c r="L306" s="109"/>
      <c r="M306" s="109"/>
      <c r="N306" s="109"/>
      <c r="O306" s="109"/>
      <c r="P306" s="109"/>
    </row>
    <row r="307" spans="1:16" s="7" customFormat="1" ht="13.2" x14ac:dyDescent="0.25">
      <c r="A307" s="14"/>
      <c r="B307" s="27">
        <v>4144480000</v>
      </c>
      <c r="C307" s="21"/>
      <c r="D307" s="16" t="s">
        <v>339</v>
      </c>
      <c r="E307" s="19">
        <v>-119788</v>
      </c>
      <c r="F307" s="54">
        <f t="shared" si="5"/>
        <v>-2.5420569431371429E-4</v>
      </c>
      <c r="G307" s="106"/>
      <c r="H307" s="107"/>
      <c r="I307" s="108"/>
      <c r="J307" s="108"/>
      <c r="K307" s="109"/>
      <c r="L307" s="109"/>
      <c r="M307" s="109"/>
      <c r="N307" s="109"/>
      <c r="O307" s="109"/>
      <c r="P307" s="109"/>
    </row>
    <row r="308" spans="1:16" s="7" customFormat="1" ht="13.2" x14ac:dyDescent="0.3">
      <c r="A308" s="14"/>
      <c r="B308" s="26"/>
      <c r="D308" s="9" t="s">
        <v>340</v>
      </c>
      <c r="E308" s="10">
        <f>E309+E51</f>
        <v>468156969</v>
      </c>
      <c r="F308" s="11">
        <f t="shared" si="5"/>
        <v>0.99348989341544247</v>
      </c>
      <c r="G308" s="106"/>
      <c r="H308" s="107"/>
      <c r="I308" s="108"/>
      <c r="J308" s="108"/>
      <c r="K308" s="109"/>
      <c r="L308" s="109"/>
      <c r="M308" s="109"/>
      <c r="N308" s="109"/>
      <c r="O308" s="109"/>
      <c r="P308" s="109"/>
    </row>
    <row r="309" spans="1:16" s="7" customFormat="1" ht="13.2" x14ac:dyDescent="0.3">
      <c r="A309" s="14"/>
      <c r="B309" s="26"/>
      <c r="D309" s="9" t="s">
        <v>341</v>
      </c>
      <c r="E309" s="10">
        <f>SUM(E310)</f>
        <v>468156958</v>
      </c>
      <c r="F309" s="11">
        <f t="shared" si="5"/>
        <v>0.99348987007201373</v>
      </c>
      <c r="G309" s="106"/>
      <c r="H309" s="107"/>
      <c r="I309" s="108"/>
      <c r="J309" s="108"/>
      <c r="K309" s="109"/>
      <c r="L309" s="109"/>
      <c r="M309" s="109"/>
      <c r="N309" s="109"/>
      <c r="O309" s="109"/>
      <c r="P309" s="109"/>
    </row>
    <row r="310" spans="1:16" s="7" customFormat="1" ht="13.2" x14ac:dyDescent="0.3">
      <c r="A310" s="14"/>
      <c r="B310" s="26"/>
      <c r="D310" s="9" t="s">
        <v>342</v>
      </c>
      <c r="E310" s="10">
        <f>SUM(E311:E317)</f>
        <v>468156958</v>
      </c>
      <c r="F310" s="11">
        <f t="shared" si="5"/>
        <v>0.99348987007201373</v>
      </c>
      <c r="G310" s="106"/>
      <c r="H310" s="107"/>
      <c r="I310" s="108"/>
      <c r="J310" s="108"/>
      <c r="K310" s="109"/>
      <c r="L310" s="109"/>
      <c r="M310" s="109"/>
      <c r="N310" s="109"/>
      <c r="O310" s="109"/>
      <c r="P310" s="109"/>
    </row>
    <row r="311" spans="1:16" s="7" customFormat="1" ht="13.2" x14ac:dyDescent="0.25">
      <c r="A311" s="14"/>
      <c r="B311" s="27">
        <v>4151020200</v>
      </c>
      <c r="C311" s="21"/>
      <c r="D311" s="39" t="s">
        <v>343</v>
      </c>
      <c r="E311" s="47">
        <v>3906984</v>
      </c>
      <c r="F311" s="32">
        <f t="shared" si="5"/>
        <v>8.2911274951795906E-3</v>
      </c>
      <c r="G311" s="106"/>
      <c r="H311" s="107"/>
      <c r="I311" s="108"/>
      <c r="J311" s="108"/>
      <c r="K311" s="109"/>
      <c r="L311" s="109"/>
      <c r="M311" s="109"/>
      <c r="N311" s="109"/>
      <c r="O311" s="109"/>
      <c r="P311" s="109"/>
    </row>
    <row r="312" spans="1:16" s="7" customFormat="1" ht="22.8" x14ac:dyDescent="0.25">
      <c r="A312" s="14"/>
      <c r="B312" s="27">
        <v>4151020401</v>
      </c>
      <c r="C312" s="21"/>
      <c r="D312" s="39" t="s">
        <v>344</v>
      </c>
      <c r="E312" s="47">
        <v>1282402</v>
      </c>
      <c r="F312" s="32">
        <f t="shared" si="5"/>
        <v>2.7214236050296845E-3</v>
      </c>
      <c r="G312" s="106"/>
      <c r="H312" s="107"/>
      <c r="I312" s="108"/>
      <c r="J312" s="108"/>
      <c r="K312" s="109"/>
      <c r="L312" s="109"/>
      <c r="M312" s="109"/>
      <c r="N312" s="109"/>
      <c r="O312" s="109"/>
      <c r="P312" s="109"/>
    </row>
    <row r="313" spans="1:16" s="7" customFormat="1" ht="13.2" x14ac:dyDescent="0.25">
      <c r="A313" s="14"/>
      <c r="B313" s="27">
        <v>4151030102</v>
      </c>
      <c r="C313" s="21"/>
      <c r="D313" s="39" t="s">
        <v>345</v>
      </c>
      <c r="E313" s="47">
        <v>24000</v>
      </c>
      <c r="F313" s="32">
        <f t="shared" si="5"/>
        <v>5.0931117169742737E-5</v>
      </c>
      <c r="G313" s="106"/>
      <c r="H313" s="107"/>
      <c r="I313" s="108"/>
      <c r="J313" s="108"/>
      <c r="K313" s="109"/>
      <c r="L313" s="109"/>
      <c r="M313" s="109"/>
      <c r="N313" s="109"/>
      <c r="O313" s="109"/>
      <c r="P313" s="109"/>
    </row>
    <row r="314" spans="1:16" s="7" customFormat="1" ht="13.2" x14ac:dyDescent="0.25">
      <c r="A314" s="14"/>
      <c r="B314" s="27">
        <v>4151030103</v>
      </c>
      <c r="C314" s="21"/>
      <c r="D314" s="39" t="s">
        <v>346</v>
      </c>
      <c r="E314" s="47">
        <v>136666</v>
      </c>
      <c r="F314" s="32">
        <f t="shared" si="5"/>
        <v>2.9002300246333589E-4</v>
      </c>
      <c r="G314" s="106"/>
      <c r="H314" s="107"/>
      <c r="I314" s="108"/>
      <c r="J314" s="108"/>
      <c r="K314" s="109"/>
      <c r="L314" s="109"/>
      <c r="M314" s="109"/>
      <c r="N314" s="109"/>
      <c r="O314" s="109"/>
      <c r="P314" s="109"/>
    </row>
    <row r="315" spans="1:16" s="7" customFormat="1" ht="13.2" x14ac:dyDescent="0.25">
      <c r="A315" s="14"/>
      <c r="B315" s="27">
        <v>4151050200</v>
      </c>
      <c r="C315" s="21"/>
      <c r="D315" s="39" t="s">
        <v>347</v>
      </c>
      <c r="E315" s="47">
        <v>453161420</v>
      </c>
      <c r="F315" s="32">
        <f t="shared" si="5"/>
        <v>0.9616673907844584</v>
      </c>
      <c r="G315" s="106"/>
      <c r="H315" s="107"/>
      <c r="I315" s="108"/>
      <c r="J315" s="108"/>
      <c r="K315" s="109"/>
      <c r="L315" s="109"/>
      <c r="M315" s="109"/>
      <c r="N315" s="109"/>
      <c r="O315" s="109"/>
      <c r="P315" s="109"/>
    </row>
    <row r="316" spans="1:16" s="68" customFormat="1" ht="13.2" x14ac:dyDescent="0.25">
      <c r="A316" s="29"/>
      <c r="B316" s="66">
        <v>4151050300</v>
      </c>
      <c r="C316" s="67"/>
      <c r="D316" s="39" t="s">
        <v>348</v>
      </c>
      <c r="E316" s="31">
        <v>9596261</v>
      </c>
      <c r="F316" s="32">
        <f t="shared" si="5"/>
        <v>2.0364512224268026E-2</v>
      </c>
      <c r="G316" s="110"/>
      <c r="H316" s="111"/>
      <c r="I316" s="112"/>
      <c r="J316" s="112"/>
      <c r="K316" s="113"/>
      <c r="L316" s="113"/>
      <c r="M316" s="113"/>
      <c r="N316" s="113"/>
      <c r="O316" s="113"/>
      <c r="P316" s="113"/>
    </row>
    <row r="317" spans="1:16" s="7" customFormat="1" ht="13.2" x14ac:dyDescent="0.25">
      <c r="A317" s="14"/>
      <c r="B317" s="69">
        <v>4159050102</v>
      </c>
      <c r="C317" s="70"/>
      <c r="D317" s="39" t="s">
        <v>349</v>
      </c>
      <c r="E317" s="31">
        <v>49225</v>
      </c>
      <c r="F317" s="32">
        <f t="shared" si="5"/>
        <v>1.0446184344502442E-4</v>
      </c>
      <c r="G317" s="106"/>
      <c r="H317" s="107"/>
      <c r="I317" s="108"/>
      <c r="J317" s="108"/>
      <c r="K317" s="109"/>
      <c r="L317" s="109"/>
      <c r="M317" s="109"/>
      <c r="N317" s="109"/>
      <c r="O317" s="109"/>
      <c r="P317" s="109"/>
    </row>
    <row r="318" spans="1:16" s="7" customFormat="1" ht="13.2" x14ac:dyDescent="0.3">
      <c r="A318" s="14"/>
      <c r="B318" s="26"/>
      <c r="D318" s="9" t="s">
        <v>350</v>
      </c>
      <c r="E318" s="10">
        <f>E319+E325+E327+E346</f>
        <v>180546420</v>
      </c>
      <c r="F318" s="11">
        <f t="shared" si="5"/>
        <v>0.38314295298323264</v>
      </c>
      <c r="G318" s="106"/>
      <c r="H318" s="107"/>
      <c r="I318" s="108"/>
      <c r="J318" s="108"/>
      <c r="K318" s="109"/>
      <c r="L318" s="109"/>
      <c r="M318" s="109"/>
      <c r="N318" s="109"/>
      <c r="O318" s="109"/>
      <c r="P318" s="109"/>
    </row>
    <row r="319" spans="1:16" s="7" customFormat="1" ht="13.2" x14ac:dyDescent="0.3">
      <c r="A319" s="14"/>
      <c r="B319" s="26"/>
      <c r="D319" s="9" t="s">
        <v>351</v>
      </c>
      <c r="E319" s="10">
        <f>SUM(E320:E324)</f>
        <v>7410453</v>
      </c>
      <c r="F319" s="11">
        <f t="shared" si="5"/>
        <v>1.5725943750994648E-2</v>
      </c>
      <c r="G319" s="106"/>
      <c r="H319" s="107"/>
      <c r="I319" s="108"/>
      <c r="J319" s="108"/>
      <c r="K319" s="109"/>
      <c r="L319" s="109"/>
      <c r="M319" s="109"/>
      <c r="N319" s="109"/>
      <c r="O319" s="109"/>
      <c r="P319" s="109"/>
    </row>
    <row r="320" spans="1:16" s="7" customFormat="1" ht="34.200000000000003" x14ac:dyDescent="0.25">
      <c r="A320" s="21"/>
      <c r="B320" s="27">
        <v>4162030100</v>
      </c>
      <c r="C320" s="21"/>
      <c r="D320" s="16" t="s">
        <v>352</v>
      </c>
      <c r="E320" s="19">
        <v>5500606</v>
      </c>
      <c r="F320" s="54">
        <f t="shared" si="5"/>
        <v>1.1673000362107914E-2</v>
      </c>
      <c r="G320" s="106"/>
      <c r="H320" s="107"/>
      <c r="I320" s="108"/>
      <c r="J320" s="108"/>
      <c r="K320" s="109"/>
      <c r="L320" s="109"/>
      <c r="M320" s="109"/>
      <c r="N320" s="109"/>
      <c r="O320" s="109"/>
      <c r="P320" s="109"/>
    </row>
    <row r="321" spans="1:16" s="7" customFormat="1" ht="22.8" x14ac:dyDescent="0.25">
      <c r="A321" s="21"/>
      <c r="B321" s="27">
        <v>4162030200</v>
      </c>
      <c r="C321" s="21"/>
      <c r="D321" s="16" t="s">
        <v>353</v>
      </c>
      <c r="E321" s="19">
        <v>1194348</v>
      </c>
      <c r="F321" s="54">
        <f t="shared" si="5"/>
        <v>2.5345615803936627E-3</v>
      </c>
      <c r="G321" s="106"/>
      <c r="H321" s="107"/>
      <c r="I321" s="108"/>
      <c r="J321" s="108"/>
      <c r="K321" s="109"/>
      <c r="L321" s="109"/>
      <c r="M321" s="109"/>
      <c r="N321" s="109"/>
      <c r="O321" s="109"/>
      <c r="P321" s="109"/>
    </row>
    <row r="322" spans="1:16" s="7" customFormat="1" ht="22.8" x14ac:dyDescent="0.25">
      <c r="A322" s="21"/>
      <c r="B322" s="27">
        <v>4162040500</v>
      </c>
      <c r="C322" s="21"/>
      <c r="D322" s="16" t="s">
        <v>354</v>
      </c>
      <c r="E322" s="19">
        <v>698504</v>
      </c>
      <c r="F322" s="54">
        <f t="shared" si="5"/>
        <v>1.4823162111472492E-3</v>
      </c>
      <c r="G322" s="106"/>
      <c r="H322" s="107"/>
      <c r="I322" s="108"/>
      <c r="J322" s="108"/>
      <c r="K322" s="109"/>
      <c r="L322" s="109"/>
      <c r="M322" s="109"/>
      <c r="N322" s="109"/>
      <c r="O322" s="109"/>
      <c r="P322" s="109"/>
    </row>
    <row r="323" spans="1:16" s="7" customFormat="1" ht="13.2" x14ac:dyDescent="0.25">
      <c r="A323" s="21"/>
      <c r="B323" s="27">
        <v>4162040700</v>
      </c>
      <c r="C323" s="21"/>
      <c r="D323" s="16" t="s">
        <v>355</v>
      </c>
      <c r="E323" s="19">
        <v>3734</v>
      </c>
      <c r="F323" s="54">
        <f t="shared" si="5"/>
        <v>7.9240329796591417E-6</v>
      </c>
      <c r="G323" s="106"/>
      <c r="H323" s="107"/>
      <c r="I323" s="108"/>
      <c r="J323" s="108"/>
      <c r="K323" s="109"/>
      <c r="L323" s="109"/>
      <c r="M323" s="109"/>
      <c r="N323" s="109"/>
      <c r="O323" s="109"/>
      <c r="P323" s="109"/>
    </row>
    <row r="324" spans="1:16" s="7" customFormat="1" ht="13.2" x14ac:dyDescent="0.25">
      <c r="A324" s="21"/>
      <c r="B324" s="27">
        <v>4162040900</v>
      </c>
      <c r="C324" s="21"/>
      <c r="D324" s="16" t="s">
        <v>356</v>
      </c>
      <c r="E324" s="19">
        <v>13261</v>
      </c>
      <c r="F324" s="54">
        <f t="shared" si="5"/>
        <v>2.8141564366164937E-5</v>
      </c>
      <c r="G324" s="106"/>
      <c r="H324" s="107"/>
      <c r="I324" s="108"/>
      <c r="J324" s="108"/>
      <c r="K324" s="109"/>
      <c r="L324" s="109"/>
      <c r="M324" s="109"/>
      <c r="N324" s="109"/>
      <c r="O324" s="109"/>
      <c r="P324" s="109"/>
    </row>
    <row r="325" spans="1:16" s="7" customFormat="1" ht="13.2" x14ac:dyDescent="0.3">
      <c r="A325" s="21"/>
      <c r="B325" s="26"/>
      <c r="D325" s="9" t="s">
        <v>357</v>
      </c>
      <c r="E325" s="10">
        <f>SUM(E326)</f>
        <v>70015</v>
      </c>
      <c r="F325" s="11">
        <f t="shared" si="5"/>
        <v>1.4858092369331407E-4</v>
      </c>
      <c r="G325" s="106"/>
      <c r="H325" s="107"/>
      <c r="I325" s="108"/>
      <c r="J325" s="108"/>
      <c r="K325" s="109"/>
      <c r="L325" s="109"/>
      <c r="M325" s="109"/>
      <c r="N325" s="109"/>
      <c r="O325" s="109"/>
      <c r="P325" s="109"/>
    </row>
    <row r="326" spans="1:16" s="7" customFormat="1" ht="13.2" x14ac:dyDescent="0.25">
      <c r="A326" s="21"/>
      <c r="B326" s="27">
        <v>4164110100</v>
      </c>
      <c r="C326" s="21"/>
      <c r="D326" s="16" t="s">
        <v>358</v>
      </c>
      <c r="E326" s="19">
        <v>70015</v>
      </c>
      <c r="F326" s="54">
        <f t="shared" si="5"/>
        <v>1.4858092369331407E-4</v>
      </c>
      <c r="G326" s="106"/>
      <c r="H326" s="107"/>
      <c r="I326" s="108"/>
      <c r="J326" s="108"/>
      <c r="K326" s="109"/>
      <c r="L326" s="109"/>
      <c r="M326" s="109"/>
      <c r="N326" s="109"/>
      <c r="O326" s="109"/>
      <c r="P326" s="109"/>
    </row>
    <row r="327" spans="1:16" s="7" customFormat="1" ht="13.2" x14ac:dyDescent="0.3">
      <c r="A327" s="21"/>
      <c r="B327" s="26"/>
      <c r="D327" s="9" t="s">
        <v>359</v>
      </c>
      <c r="E327" s="10">
        <f>SUM(E328:E345)</f>
        <v>173065952</v>
      </c>
      <c r="F327" s="11">
        <f t="shared" si="5"/>
        <v>0.36726842830854467</v>
      </c>
      <c r="G327" s="106"/>
      <c r="H327" s="107"/>
      <c r="I327" s="108"/>
      <c r="J327" s="108"/>
      <c r="K327" s="109"/>
      <c r="L327" s="109"/>
      <c r="M327" s="109"/>
      <c r="N327" s="109"/>
      <c r="O327" s="109"/>
      <c r="P327" s="109"/>
    </row>
    <row r="328" spans="1:16" s="7" customFormat="1" ht="13.2" x14ac:dyDescent="0.25">
      <c r="A328" s="21"/>
      <c r="B328" s="71">
        <v>4169010200</v>
      </c>
      <c r="D328" s="72" t="s">
        <v>360</v>
      </c>
      <c r="E328" s="74">
        <v>1876385</v>
      </c>
      <c r="F328" s="73">
        <f t="shared" si="5"/>
        <v>3.9819326787728223E-3</v>
      </c>
      <c r="G328" s="106"/>
      <c r="H328" s="107"/>
      <c r="I328" s="108"/>
      <c r="J328" s="108"/>
      <c r="K328" s="109"/>
      <c r="L328" s="109"/>
      <c r="M328" s="109"/>
      <c r="N328" s="109"/>
      <c r="O328" s="109"/>
      <c r="P328" s="109"/>
    </row>
    <row r="329" spans="1:16" s="7" customFormat="1" ht="13.2" x14ac:dyDescent="0.25">
      <c r="A329" s="21"/>
      <c r="B329" s="46">
        <v>4169030100</v>
      </c>
      <c r="C329" s="42"/>
      <c r="D329" s="39" t="s">
        <v>361</v>
      </c>
      <c r="E329" s="74">
        <v>2595159</v>
      </c>
      <c r="F329" s="73">
        <f t="shared" si="5"/>
        <v>5.5072644626296833E-3</v>
      </c>
      <c r="G329" s="114"/>
      <c r="H329" s="115"/>
      <c r="I329" s="116"/>
      <c r="J329" s="116"/>
      <c r="K329" s="109"/>
      <c r="L329" s="109"/>
      <c r="M329" s="109"/>
      <c r="N329" s="109"/>
      <c r="O329" s="109"/>
      <c r="P329" s="109"/>
    </row>
    <row r="330" spans="1:16" s="7" customFormat="1" ht="13.2" x14ac:dyDescent="0.25">
      <c r="A330" s="21"/>
      <c r="B330" s="46">
        <v>4169020100</v>
      </c>
      <c r="C330" s="42"/>
      <c r="D330" s="39" t="s">
        <v>362</v>
      </c>
      <c r="E330" s="74">
        <v>158922</v>
      </c>
      <c r="F330" s="73">
        <f t="shared" si="5"/>
        <v>3.3725312511874396E-4</v>
      </c>
      <c r="G330" s="114"/>
      <c r="H330" s="115"/>
      <c r="I330" s="116"/>
      <c r="J330" s="116"/>
      <c r="K330" s="109"/>
      <c r="L330" s="109"/>
      <c r="M330" s="109"/>
      <c r="N330" s="109"/>
      <c r="O330" s="109"/>
      <c r="P330" s="109"/>
    </row>
    <row r="331" spans="1:16" s="7" customFormat="1" ht="13.2" x14ac:dyDescent="0.3">
      <c r="A331" s="21"/>
      <c r="B331" s="53">
        <v>4164120100</v>
      </c>
      <c r="C331" s="42"/>
      <c r="D331" s="39" t="s">
        <v>363</v>
      </c>
      <c r="E331" s="74">
        <v>0</v>
      </c>
      <c r="F331" s="73">
        <f t="shared" si="5"/>
        <v>0</v>
      </c>
      <c r="G331" s="114"/>
      <c r="H331" s="115"/>
      <c r="I331" s="116"/>
      <c r="J331" s="116"/>
      <c r="K331" s="109"/>
      <c r="L331" s="109"/>
      <c r="M331" s="109"/>
      <c r="N331" s="109"/>
      <c r="O331" s="109"/>
      <c r="P331" s="109"/>
    </row>
    <row r="332" spans="1:16" s="7" customFormat="1" ht="22.8" x14ac:dyDescent="0.3">
      <c r="A332" s="21"/>
      <c r="B332" s="53">
        <v>4163130100</v>
      </c>
      <c r="C332" s="42"/>
      <c r="D332" s="39" t="s">
        <v>364</v>
      </c>
      <c r="E332" s="74">
        <v>0</v>
      </c>
      <c r="F332" s="73">
        <f t="shared" si="5"/>
        <v>0</v>
      </c>
      <c r="G332" s="114"/>
      <c r="H332" s="115"/>
      <c r="I332" s="116"/>
      <c r="J332" s="116"/>
      <c r="K332" s="109"/>
      <c r="L332" s="109"/>
      <c r="M332" s="109"/>
      <c r="N332" s="109"/>
      <c r="O332" s="109"/>
      <c r="P332" s="109"/>
    </row>
    <row r="333" spans="1:16" s="7" customFormat="1" ht="13.2" x14ac:dyDescent="0.3">
      <c r="A333" s="21"/>
      <c r="B333" s="53">
        <v>4163140100</v>
      </c>
      <c r="C333" s="42"/>
      <c r="D333" s="39" t="s">
        <v>365</v>
      </c>
      <c r="E333" s="74">
        <v>0</v>
      </c>
      <c r="F333" s="73">
        <f t="shared" si="5"/>
        <v>0</v>
      </c>
      <c r="G333" s="114"/>
      <c r="H333" s="115"/>
      <c r="I333" s="116"/>
      <c r="J333" s="116"/>
      <c r="K333" s="109"/>
      <c r="L333" s="109"/>
      <c r="M333" s="109"/>
      <c r="N333" s="109"/>
      <c r="O333" s="109"/>
      <c r="P333" s="109"/>
    </row>
    <row r="334" spans="1:16" s="7" customFormat="1" ht="13.2" x14ac:dyDescent="0.25">
      <c r="A334" s="21"/>
      <c r="B334" s="62">
        <v>4169170000</v>
      </c>
      <c r="D334" s="39" t="s">
        <v>366</v>
      </c>
      <c r="E334" s="74">
        <v>703131</v>
      </c>
      <c r="F334" s="73">
        <f t="shared" si="5"/>
        <v>1.4921353061115993E-3</v>
      </c>
      <c r="G334" s="106"/>
      <c r="H334" s="107"/>
      <c r="I334" s="108"/>
      <c r="J334" s="108"/>
      <c r="K334" s="109"/>
      <c r="L334" s="109"/>
      <c r="M334" s="109"/>
      <c r="N334" s="109"/>
      <c r="O334" s="109"/>
      <c r="P334" s="109"/>
    </row>
    <row r="335" spans="1:16" s="7" customFormat="1" ht="22.8" x14ac:dyDescent="0.25">
      <c r="A335" s="21"/>
      <c r="B335" s="71">
        <v>4169170101</v>
      </c>
      <c r="D335" s="39" t="s">
        <v>367</v>
      </c>
      <c r="E335" s="74">
        <v>1452857</v>
      </c>
      <c r="F335" s="73">
        <f t="shared" ref="F335:F398" si="7">E335*$F$9/$E$9</f>
        <v>3.0831512540783717E-3</v>
      </c>
      <c r="G335" s="106"/>
      <c r="H335" s="107"/>
      <c r="I335" s="108"/>
      <c r="J335" s="108"/>
      <c r="K335" s="109"/>
      <c r="L335" s="109"/>
      <c r="M335" s="109"/>
      <c r="N335" s="109"/>
      <c r="O335" s="109"/>
      <c r="P335" s="109"/>
    </row>
    <row r="336" spans="1:16" s="7" customFormat="1" ht="22.8" x14ac:dyDescent="0.3">
      <c r="A336" s="21"/>
      <c r="B336" s="75" t="s">
        <v>368</v>
      </c>
      <c r="C336" s="76"/>
      <c r="D336" s="39" t="s">
        <v>369</v>
      </c>
      <c r="E336" s="74">
        <v>0</v>
      </c>
      <c r="F336" s="73">
        <f t="shared" si="7"/>
        <v>0</v>
      </c>
      <c r="G336" s="106"/>
      <c r="H336" s="107"/>
      <c r="I336" s="108"/>
      <c r="J336" s="108"/>
      <c r="K336" s="109"/>
      <c r="L336" s="109"/>
      <c r="M336" s="109"/>
      <c r="N336" s="109"/>
      <c r="O336" s="109"/>
      <c r="P336" s="109"/>
    </row>
    <row r="337" spans="1:16" s="7" customFormat="1" ht="13.2" x14ac:dyDescent="0.25">
      <c r="A337" s="21"/>
      <c r="B337" s="62">
        <v>4169170300</v>
      </c>
      <c r="D337" s="39" t="s">
        <v>370</v>
      </c>
      <c r="E337" s="74">
        <v>963</v>
      </c>
      <c r="F337" s="73">
        <f t="shared" si="7"/>
        <v>2.0436110764359274E-6</v>
      </c>
      <c r="G337" s="106"/>
      <c r="H337" s="107"/>
      <c r="I337" s="108"/>
      <c r="J337" s="108"/>
      <c r="K337" s="109"/>
      <c r="L337" s="109"/>
      <c r="M337" s="109"/>
      <c r="N337" s="109"/>
      <c r="O337" s="109"/>
      <c r="P337" s="109"/>
    </row>
    <row r="338" spans="1:16" s="7" customFormat="1" ht="13.2" x14ac:dyDescent="0.25">
      <c r="A338" s="21"/>
      <c r="B338" s="71">
        <v>4169290200</v>
      </c>
      <c r="D338" s="39" t="s">
        <v>371</v>
      </c>
      <c r="E338" s="74">
        <v>533033</v>
      </c>
      <c r="F338" s="73">
        <f t="shared" si="7"/>
        <v>1.1311652574308116E-3</v>
      </c>
      <c r="G338" s="106"/>
      <c r="H338" s="107"/>
      <c r="I338" s="108"/>
      <c r="J338" s="108"/>
      <c r="K338" s="109"/>
      <c r="L338" s="109"/>
      <c r="M338" s="109"/>
      <c r="N338" s="109"/>
      <c r="O338" s="109"/>
      <c r="P338" s="109"/>
    </row>
    <row r="339" spans="1:16" s="7" customFormat="1" ht="13.2" x14ac:dyDescent="0.25">
      <c r="A339" s="21"/>
      <c r="B339" s="62">
        <v>4169290302</v>
      </c>
      <c r="C339" s="76"/>
      <c r="D339" s="39" t="s">
        <v>372</v>
      </c>
      <c r="E339" s="74">
        <v>1837176</v>
      </c>
      <c r="F339" s="73">
        <f t="shared" si="7"/>
        <v>3.8987260882266369E-3</v>
      </c>
      <c r="G339" s="106"/>
      <c r="H339" s="107"/>
      <c r="I339" s="108"/>
      <c r="J339" s="108"/>
      <c r="K339" s="109"/>
      <c r="L339" s="109"/>
      <c r="M339" s="109"/>
      <c r="N339" s="109"/>
      <c r="O339" s="109"/>
      <c r="P339" s="109"/>
    </row>
    <row r="340" spans="1:16" s="7" customFormat="1" ht="13.2" x14ac:dyDescent="0.25">
      <c r="A340" s="21"/>
      <c r="B340" s="71">
        <v>4169290901</v>
      </c>
      <c r="D340" s="39" t="s">
        <v>373</v>
      </c>
      <c r="E340" s="74">
        <v>1839059</v>
      </c>
      <c r="F340" s="73">
        <f t="shared" si="7"/>
        <v>3.9027220587945794E-3</v>
      </c>
      <c r="G340" s="106"/>
      <c r="H340" s="107"/>
      <c r="I340" s="108"/>
      <c r="J340" s="108"/>
      <c r="K340" s="109"/>
      <c r="L340" s="109"/>
      <c r="M340" s="109"/>
      <c r="N340" s="109"/>
      <c r="O340" s="109"/>
      <c r="P340" s="109"/>
    </row>
    <row r="341" spans="1:16" s="7" customFormat="1" ht="13.2" x14ac:dyDescent="0.25">
      <c r="A341" s="21"/>
      <c r="B341" s="71">
        <v>4169291201</v>
      </c>
      <c r="D341" s="39" t="s">
        <v>374</v>
      </c>
      <c r="E341" s="74">
        <v>864</v>
      </c>
      <c r="F341" s="73">
        <f t="shared" si="7"/>
        <v>1.8335202181107385E-6</v>
      </c>
      <c r="G341" s="106"/>
      <c r="H341" s="107"/>
      <c r="I341" s="108"/>
      <c r="J341" s="108"/>
      <c r="K341" s="109"/>
      <c r="L341" s="109"/>
      <c r="M341" s="109"/>
      <c r="N341" s="109"/>
      <c r="O341" s="109"/>
      <c r="P341" s="109"/>
    </row>
    <row r="342" spans="1:16" s="7" customFormat="1" ht="13.2" x14ac:dyDescent="0.25">
      <c r="A342" s="21"/>
      <c r="B342" s="71">
        <v>4169291401</v>
      </c>
      <c r="D342" s="39" t="s">
        <v>375</v>
      </c>
      <c r="E342" s="74">
        <v>13392</v>
      </c>
      <c r="F342" s="73">
        <f t="shared" si="7"/>
        <v>2.8419563380716448E-5</v>
      </c>
      <c r="G342" s="106"/>
      <c r="H342" s="107"/>
      <c r="I342" s="108"/>
      <c r="J342" s="108"/>
      <c r="K342" s="109"/>
      <c r="L342" s="109"/>
      <c r="M342" s="109"/>
      <c r="N342" s="109"/>
      <c r="O342" s="109"/>
      <c r="P342" s="109"/>
    </row>
    <row r="343" spans="1:16" s="7" customFormat="1" ht="13.2" x14ac:dyDescent="0.25">
      <c r="A343" s="21"/>
      <c r="B343" s="71">
        <v>4169291803</v>
      </c>
      <c r="D343" s="39" t="s">
        <v>376</v>
      </c>
      <c r="E343" s="74">
        <v>11</v>
      </c>
      <c r="F343" s="73">
        <f t="shared" si="7"/>
        <v>2.3343428702798754E-8</v>
      </c>
      <c r="G343" s="106"/>
      <c r="H343" s="107"/>
      <c r="I343" s="108"/>
      <c r="J343" s="108"/>
      <c r="K343" s="109"/>
      <c r="L343" s="109"/>
      <c r="M343" s="109"/>
      <c r="N343" s="109"/>
      <c r="O343" s="109"/>
      <c r="P343" s="109"/>
    </row>
    <row r="344" spans="1:16" s="7" customFormat="1" ht="13.2" x14ac:dyDescent="0.25">
      <c r="A344" s="21"/>
      <c r="B344" s="62">
        <v>4169480901</v>
      </c>
      <c r="C344" s="76"/>
      <c r="D344" s="39" t="s">
        <v>377</v>
      </c>
      <c r="E344" s="74">
        <v>55000</v>
      </c>
      <c r="F344" s="73">
        <f t="shared" si="7"/>
        <v>1.1671714351399378E-4</v>
      </c>
      <c r="G344" s="106"/>
      <c r="H344" s="107"/>
      <c r="I344" s="108"/>
      <c r="J344" s="108"/>
      <c r="K344" s="109"/>
      <c r="L344" s="109"/>
      <c r="M344" s="109"/>
      <c r="N344" s="109"/>
      <c r="O344" s="109"/>
      <c r="P344" s="109"/>
    </row>
    <row r="345" spans="1:16" s="7" customFormat="1" ht="13.2" x14ac:dyDescent="0.25">
      <c r="A345" s="21"/>
      <c r="B345" s="71">
        <v>4169901400</v>
      </c>
      <c r="D345" s="39" t="s">
        <v>378</v>
      </c>
      <c r="E345" s="19">
        <v>162000000</v>
      </c>
      <c r="F345" s="64">
        <f t="shared" si="7"/>
        <v>0.34378504089576351</v>
      </c>
      <c r="G345" s="106"/>
      <c r="H345" s="107"/>
      <c r="I345" s="108"/>
      <c r="J345" s="108"/>
      <c r="K345" s="109"/>
      <c r="L345" s="109"/>
      <c r="M345" s="109"/>
      <c r="N345" s="109"/>
      <c r="O345" s="109"/>
      <c r="P345" s="109"/>
    </row>
    <row r="346" spans="1:16" s="7" customFormat="1" ht="13.2" x14ac:dyDescent="0.3">
      <c r="A346" s="21"/>
      <c r="B346" s="26"/>
      <c r="D346" s="77" t="s">
        <v>379</v>
      </c>
      <c r="E346" s="10">
        <f>+E347</f>
        <v>0</v>
      </c>
      <c r="F346" s="11">
        <f t="shared" si="7"/>
        <v>0</v>
      </c>
      <c r="G346" s="106"/>
      <c r="H346" s="107"/>
      <c r="I346" s="108"/>
      <c r="J346" s="108"/>
      <c r="K346" s="109"/>
      <c r="L346" s="109"/>
      <c r="M346" s="109"/>
      <c r="N346" s="109"/>
      <c r="O346" s="109"/>
      <c r="P346" s="109"/>
    </row>
    <row r="347" spans="1:16" s="7" customFormat="1" ht="13.2" x14ac:dyDescent="0.3">
      <c r="A347" s="21"/>
      <c r="B347" s="60"/>
      <c r="C347" s="76"/>
      <c r="D347" s="78" t="s">
        <v>380</v>
      </c>
      <c r="E347" s="18">
        <v>0</v>
      </c>
      <c r="F347" s="64">
        <f t="shared" si="7"/>
        <v>0</v>
      </c>
      <c r="G347" s="106"/>
      <c r="H347" s="107"/>
      <c r="I347" s="108"/>
      <c r="J347" s="108"/>
      <c r="K347" s="109"/>
      <c r="L347" s="109"/>
      <c r="M347" s="109"/>
      <c r="N347" s="109"/>
      <c r="O347" s="109"/>
      <c r="P347" s="109"/>
    </row>
    <row r="348" spans="1:16" s="7" customFormat="1" ht="13.2" x14ac:dyDescent="0.3">
      <c r="A348" s="21"/>
      <c r="B348" s="26"/>
      <c r="D348" s="9" t="s">
        <v>381</v>
      </c>
      <c r="E348" s="10">
        <f>E349</f>
        <v>13477295</v>
      </c>
      <c r="F348" s="11">
        <f t="shared" si="7"/>
        <v>2.8600570449007833E-2</v>
      </c>
      <c r="G348" s="106"/>
      <c r="H348" s="107"/>
      <c r="I348" s="108"/>
      <c r="J348" s="108"/>
      <c r="K348" s="109"/>
      <c r="L348" s="109"/>
      <c r="M348" s="109"/>
      <c r="N348" s="109"/>
      <c r="O348" s="109"/>
      <c r="P348" s="109"/>
    </row>
    <row r="349" spans="1:16" s="7" customFormat="1" ht="13.2" x14ac:dyDescent="0.3">
      <c r="A349" s="21"/>
      <c r="B349" s="26"/>
      <c r="D349" s="9" t="s">
        <v>382</v>
      </c>
      <c r="E349" s="10">
        <f>+E350+E353+E351+E352</f>
        <v>13477295</v>
      </c>
      <c r="F349" s="11">
        <f t="shared" si="7"/>
        <v>2.8600570449007833E-2</v>
      </c>
      <c r="G349" s="106"/>
      <c r="H349" s="107"/>
      <c r="I349" s="108"/>
      <c r="J349" s="108"/>
      <c r="K349" s="109"/>
      <c r="L349" s="109"/>
      <c r="M349" s="109"/>
      <c r="N349" s="109"/>
      <c r="O349" s="109"/>
      <c r="P349" s="109"/>
    </row>
    <row r="350" spans="1:16" s="7" customFormat="1" ht="13.2" x14ac:dyDescent="0.25">
      <c r="A350" s="21"/>
      <c r="B350" s="27">
        <v>4172010105</v>
      </c>
      <c r="C350" s="21"/>
      <c r="D350" s="16" t="s">
        <v>383</v>
      </c>
      <c r="E350" s="47">
        <v>240000</v>
      </c>
      <c r="F350" s="32">
        <f t="shared" si="7"/>
        <v>5.0931117169742736E-4</v>
      </c>
      <c r="G350" s="106"/>
      <c r="H350" s="107"/>
      <c r="I350" s="108"/>
      <c r="J350" s="108"/>
      <c r="K350" s="109"/>
      <c r="L350" s="109"/>
      <c r="M350" s="109"/>
      <c r="N350" s="109"/>
      <c r="O350" s="109"/>
      <c r="P350" s="109"/>
    </row>
    <row r="351" spans="1:16" s="7" customFormat="1" ht="22.8" x14ac:dyDescent="0.3">
      <c r="A351" s="21"/>
      <c r="B351" s="53">
        <v>4173010100</v>
      </c>
      <c r="C351" s="76"/>
      <c r="D351" s="78" t="s">
        <v>384</v>
      </c>
      <c r="E351" s="31"/>
      <c r="F351" s="32">
        <f t="shared" si="7"/>
        <v>0</v>
      </c>
      <c r="G351" s="106"/>
      <c r="H351" s="107"/>
      <c r="I351" s="108"/>
      <c r="J351" s="108"/>
      <c r="K351" s="109"/>
      <c r="L351" s="109"/>
      <c r="M351" s="109"/>
      <c r="N351" s="109"/>
      <c r="O351" s="109"/>
      <c r="P351" s="109"/>
    </row>
    <row r="352" spans="1:16" s="7" customFormat="1" ht="13.2" x14ac:dyDescent="0.3">
      <c r="A352" s="21"/>
      <c r="B352" s="53">
        <v>4399010300</v>
      </c>
      <c r="C352" s="76"/>
      <c r="D352" s="78" t="s">
        <v>385</v>
      </c>
      <c r="E352" s="31"/>
      <c r="F352" s="32">
        <f t="shared" si="7"/>
        <v>0</v>
      </c>
      <c r="G352" s="106"/>
      <c r="H352" s="107"/>
      <c r="I352" s="108"/>
      <c r="J352" s="108"/>
      <c r="K352" s="109"/>
      <c r="L352" s="109"/>
      <c r="M352" s="109"/>
      <c r="N352" s="109"/>
      <c r="O352" s="109"/>
      <c r="P352" s="109"/>
    </row>
    <row r="353" spans="1:16" s="7" customFormat="1" ht="13.2" x14ac:dyDescent="0.25">
      <c r="A353" s="21"/>
      <c r="B353" s="79">
        <v>4173010100</v>
      </c>
      <c r="D353" s="78" t="s">
        <v>386</v>
      </c>
      <c r="E353" s="31">
        <v>13237295</v>
      </c>
      <c r="F353" s="32">
        <f t="shared" si="7"/>
        <v>2.8091259277310404E-2</v>
      </c>
      <c r="G353" s="106"/>
      <c r="H353" s="107"/>
      <c r="I353" s="108"/>
      <c r="J353" s="108"/>
      <c r="K353" s="109"/>
      <c r="L353" s="109"/>
      <c r="M353" s="109"/>
      <c r="N353" s="109"/>
      <c r="O353" s="109"/>
      <c r="P353" s="109"/>
    </row>
    <row r="354" spans="1:16" s="7" customFormat="1" ht="13.2" x14ac:dyDescent="0.3">
      <c r="A354" s="21"/>
      <c r="B354" s="26"/>
      <c r="D354" s="9" t="s">
        <v>387</v>
      </c>
      <c r="E354" s="10">
        <f>E355+E369+E388+E449</f>
        <v>43346037133</v>
      </c>
      <c r="F354" s="11">
        <f t="shared" si="7"/>
        <v>91.98592066936844</v>
      </c>
      <c r="G354" s="106"/>
      <c r="H354" s="107"/>
      <c r="I354" s="108"/>
      <c r="J354" s="108"/>
      <c r="K354" s="109"/>
      <c r="L354" s="109"/>
      <c r="M354" s="109"/>
      <c r="N354" s="109"/>
      <c r="O354" s="109"/>
      <c r="P354" s="109"/>
    </row>
    <row r="355" spans="1:16" s="7" customFormat="1" ht="13.2" x14ac:dyDescent="0.3">
      <c r="A355" s="21"/>
      <c r="B355" s="26"/>
      <c r="D355" s="9" t="s">
        <v>388</v>
      </c>
      <c r="E355" s="10">
        <f>E356+E367</f>
        <v>19276350265</v>
      </c>
      <c r="F355" s="11">
        <f t="shared" si="7"/>
        <v>40.906918914654852</v>
      </c>
      <c r="G355" s="106"/>
      <c r="H355" s="107"/>
      <c r="I355" s="108"/>
      <c r="J355" s="108"/>
      <c r="K355" s="109"/>
      <c r="L355" s="109"/>
      <c r="M355" s="109"/>
      <c r="N355" s="109"/>
      <c r="O355" s="109"/>
      <c r="P355" s="109"/>
    </row>
    <row r="356" spans="1:16" s="7" customFormat="1" ht="13.2" x14ac:dyDescent="0.3">
      <c r="A356" s="21"/>
      <c r="B356" s="26"/>
      <c r="D356" s="9" t="s">
        <v>389</v>
      </c>
      <c r="E356" s="10">
        <f>SUM(E357:E366)</f>
        <v>19275740943</v>
      </c>
      <c r="F356" s="11">
        <f t="shared" si="7"/>
        <v>40.905625854230848</v>
      </c>
      <c r="G356" s="106"/>
      <c r="H356" s="107"/>
      <c r="I356" s="108"/>
      <c r="J356" s="108"/>
      <c r="K356" s="109"/>
      <c r="L356" s="109"/>
      <c r="M356" s="109"/>
      <c r="N356" s="109"/>
      <c r="O356" s="109"/>
      <c r="P356" s="109"/>
    </row>
    <row r="357" spans="1:16" s="7" customFormat="1" ht="13.2" x14ac:dyDescent="0.25">
      <c r="A357" s="21"/>
      <c r="B357" s="27">
        <v>4211010101</v>
      </c>
      <c r="C357" s="21"/>
      <c r="D357" s="16" t="s">
        <v>390</v>
      </c>
      <c r="E357" s="19">
        <v>14556583360</v>
      </c>
      <c r="F357" s="54">
        <f t="shared" si="7"/>
        <v>30.890960529136976</v>
      </c>
      <c r="G357" s="106"/>
      <c r="H357" s="107"/>
      <c r="I357" s="108"/>
      <c r="J357" s="108"/>
      <c r="K357" s="109"/>
      <c r="L357" s="109"/>
      <c r="M357" s="109"/>
      <c r="N357" s="109"/>
      <c r="O357" s="109"/>
      <c r="P357" s="109"/>
    </row>
    <row r="358" spans="1:16" s="7" customFormat="1" ht="13.2" x14ac:dyDescent="0.25">
      <c r="A358" s="21"/>
      <c r="B358" s="27">
        <v>4211010102</v>
      </c>
      <c r="C358" s="21"/>
      <c r="D358" s="16" t="s">
        <v>391</v>
      </c>
      <c r="E358" s="19">
        <v>850643338</v>
      </c>
      <c r="F358" s="54">
        <f t="shared" si="7"/>
        <v>1.8051756465557949</v>
      </c>
      <c r="G358" s="106"/>
      <c r="H358" s="107"/>
      <c r="I358" s="108"/>
      <c r="J358" s="108"/>
      <c r="K358" s="109"/>
      <c r="L358" s="109"/>
      <c r="M358" s="109"/>
      <c r="N358" s="109"/>
      <c r="O358" s="109"/>
      <c r="P358" s="109"/>
    </row>
    <row r="359" spans="1:16" s="7" customFormat="1" ht="34.200000000000003" x14ac:dyDescent="0.25">
      <c r="A359" s="21"/>
      <c r="B359" s="27">
        <v>4211010103</v>
      </c>
      <c r="C359" s="21"/>
      <c r="D359" s="16" t="s">
        <v>392</v>
      </c>
      <c r="E359" s="19">
        <v>1998895963</v>
      </c>
      <c r="F359" s="54">
        <f t="shared" si="7"/>
        <v>4.2419168542366146</v>
      </c>
      <c r="G359" s="106"/>
      <c r="H359" s="107"/>
      <c r="I359" s="108"/>
      <c r="J359" s="108"/>
      <c r="K359" s="109"/>
      <c r="L359" s="109"/>
      <c r="M359" s="109"/>
      <c r="N359" s="109"/>
      <c r="O359" s="109"/>
      <c r="P359" s="109"/>
    </row>
    <row r="360" spans="1:16" s="7" customFormat="1" ht="22.8" x14ac:dyDescent="0.25">
      <c r="A360" s="21"/>
      <c r="B360" s="27">
        <v>4211010104</v>
      </c>
      <c r="C360" s="21"/>
      <c r="D360" s="16" t="s">
        <v>393</v>
      </c>
      <c r="E360" s="19">
        <v>45049992</v>
      </c>
      <c r="F360" s="54">
        <f t="shared" si="7"/>
        <v>9.560193421033221E-2</v>
      </c>
      <c r="G360" s="106"/>
      <c r="H360" s="107"/>
      <c r="I360" s="108"/>
      <c r="J360" s="108"/>
      <c r="K360" s="109"/>
      <c r="L360" s="109"/>
      <c r="M360" s="109"/>
      <c r="N360" s="109"/>
      <c r="O360" s="109"/>
      <c r="P360" s="109"/>
    </row>
    <row r="361" spans="1:16" s="7" customFormat="1" ht="13.2" x14ac:dyDescent="0.25">
      <c r="A361" s="21"/>
      <c r="B361" s="27">
        <v>4211010105</v>
      </c>
      <c r="C361" s="21"/>
      <c r="D361" s="16" t="s">
        <v>394</v>
      </c>
      <c r="E361" s="19">
        <v>378984749</v>
      </c>
      <c r="F361" s="54">
        <f t="shared" si="7"/>
        <v>0.80425486070268926</v>
      </c>
      <c r="G361" s="106"/>
      <c r="H361" s="107"/>
      <c r="I361" s="108"/>
      <c r="J361" s="108"/>
      <c r="K361" s="109"/>
      <c r="L361" s="109"/>
      <c r="M361" s="109"/>
      <c r="N361" s="109"/>
      <c r="O361" s="109"/>
      <c r="P361" s="109"/>
    </row>
    <row r="362" spans="1:16" s="7" customFormat="1" ht="22.8" x14ac:dyDescent="0.25">
      <c r="A362" s="21"/>
      <c r="B362" s="27">
        <v>4211010106</v>
      </c>
      <c r="C362" s="21"/>
      <c r="D362" s="16" t="s">
        <v>395</v>
      </c>
      <c r="E362" s="19">
        <v>180470826</v>
      </c>
      <c r="F362" s="54">
        <f t="shared" si="7"/>
        <v>0.38298253269692728</v>
      </c>
      <c r="G362" s="106"/>
      <c r="H362" s="107"/>
      <c r="I362" s="108"/>
      <c r="J362" s="108"/>
      <c r="K362" s="109"/>
      <c r="L362" s="109"/>
      <c r="M362" s="109"/>
      <c r="N362" s="109"/>
      <c r="O362" s="109"/>
      <c r="P362" s="109"/>
    </row>
    <row r="363" spans="1:16" s="7" customFormat="1" ht="13.2" x14ac:dyDescent="0.25">
      <c r="A363" s="21"/>
      <c r="B363" s="27">
        <v>4211010108</v>
      </c>
      <c r="C363" s="21"/>
      <c r="D363" s="16" t="s">
        <v>396</v>
      </c>
      <c r="E363" s="19">
        <v>624069729</v>
      </c>
      <c r="F363" s="54">
        <f t="shared" si="7"/>
        <v>1.3243570204078583</v>
      </c>
      <c r="G363" s="106"/>
      <c r="H363" s="107"/>
      <c r="I363" s="108"/>
      <c r="J363" s="108"/>
      <c r="K363" s="109"/>
      <c r="L363" s="109"/>
      <c r="M363" s="109"/>
      <c r="N363" s="109"/>
      <c r="O363" s="109"/>
      <c r="P363" s="109"/>
    </row>
    <row r="364" spans="1:16" s="7" customFormat="1" ht="34.200000000000003" x14ac:dyDescent="0.25">
      <c r="A364" s="21"/>
      <c r="B364" s="27">
        <v>4211010109</v>
      </c>
      <c r="C364" s="21"/>
      <c r="D364" s="16" t="s">
        <v>397</v>
      </c>
      <c r="E364" s="19">
        <v>205879139</v>
      </c>
      <c r="F364" s="54">
        <f t="shared" si="7"/>
        <v>0.43690227296728135</v>
      </c>
      <c r="G364" s="106"/>
      <c r="H364" s="107"/>
      <c r="I364" s="108"/>
      <c r="J364" s="108"/>
      <c r="K364" s="109"/>
      <c r="L364" s="109"/>
      <c r="M364" s="109"/>
      <c r="N364" s="109"/>
      <c r="O364" s="109"/>
      <c r="P364" s="109"/>
    </row>
    <row r="365" spans="1:16" s="7" customFormat="1" ht="22.8" x14ac:dyDescent="0.25">
      <c r="A365" s="21"/>
      <c r="B365" s="27">
        <v>4211010110</v>
      </c>
      <c r="C365" s="21"/>
      <c r="D365" s="16" t="s">
        <v>398</v>
      </c>
      <c r="E365" s="19">
        <v>435156651</v>
      </c>
      <c r="F365" s="54">
        <f t="shared" si="7"/>
        <v>0.92345893246974364</v>
      </c>
      <c r="G365" s="106"/>
      <c r="H365" s="107"/>
      <c r="I365" s="108"/>
      <c r="J365" s="108"/>
      <c r="K365" s="109"/>
      <c r="L365" s="109"/>
      <c r="M365" s="109"/>
      <c r="N365" s="109"/>
      <c r="O365" s="109"/>
      <c r="P365" s="109"/>
    </row>
    <row r="366" spans="1:16" s="7" customFormat="1" ht="22.8" x14ac:dyDescent="0.25">
      <c r="A366" s="21"/>
      <c r="B366" s="27">
        <v>4211010111</v>
      </c>
      <c r="C366" s="21"/>
      <c r="D366" s="16" t="s">
        <v>399</v>
      </c>
      <c r="E366" s="19">
        <v>7196</v>
      </c>
      <c r="F366" s="54">
        <f t="shared" si="7"/>
        <v>1.5270846631394533E-5</v>
      </c>
      <c r="G366" s="106"/>
      <c r="H366" s="107"/>
      <c r="I366" s="108"/>
      <c r="J366" s="108"/>
      <c r="K366" s="109"/>
      <c r="L366" s="109"/>
      <c r="M366" s="109"/>
      <c r="N366" s="109"/>
      <c r="O366" s="109"/>
      <c r="P366" s="109"/>
    </row>
    <row r="367" spans="1:16" s="7" customFormat="1" ht="13.2" x14ac:dyDescent="0.3">
      <c r="A367" s="21"/>
      <c r="B367" s="26"/>
      <c r="D367" s="9" t="s">
        <v>400</v>
      </c>
      <c r="E367" s="10">
        <f>SUM(E368)</f>
        <v>609322</v>
      </c>
      <c r="F367" s="11">
        <f t="shared" si="7"/>
        <v>1.2930604240042494E-3</v>
      </c>
      <c r="G367" s="106"/>
      <c r="H367" s="107"/>
      <c r="I367" s="108"/>
      <c r="J367" s="108"/>
      <c r="K367" s="109"/>
      <c r="L367" s="109"/>
      <c r="M367" s="109"/>
      <c r="N367" s="109"/>
      <c r="O367" s="109"/>
      <c r="P367" s="109"/>
    </row>
    <row r="368" spans="1:16" s="7" customFormat="1" ht="13.2" x14ac:dyDescent="0.25">
      <c r="A368" s="21"/>
      <c r="B368" s="27">
        <v>4211030101</v>
      </c>
      <c r="C368" s="21"/>
      <c r="D368" s="16" t="s">
        <v>401</v>
      </c>
      <c r="E368" s="19">
        <v>609322</v>
      </c>
      <c r="F368" s="54">
        <f t="shared" si="7"/>
        <v>1.2930604240042494E-3</v>
      </c>
      <c r="G368" s="106"/>
      <c r="H368" s="107"/>
      <c r="I368" s="108"/>
      <c r="J368" s="108"/>
      <c r="K368" s="109"/>
      <c r="L368" s="109"/>
      <c r="M368" s="109"/>
      <c r="N368" s="109"/>
      <c r="O368" s="109"/>
      <c r="P368" s="109"/>
    </row>
    <row r="369" spans="1:16" s="7" customFormat="1" ht="13.2" x14ac:dyDescent="0.3">
      <c r="A369" s="21"/>
      <c r="B369" s="26"/>
      <c r="D369" s="9" t="s">
        <v>402</v>
      </c>
      <c r="E369" s="10">
        <f>+E370+E374+E375+E376+E381+E383+E384+E385</f>
        <v>18403335768</v>
      </c>
      <c r="F369" s="11">
        <f t="shared" si="7"/>
        <v>39.054268763088558</v>
      </c>
      <c r="G369" s="106"/>
      <c r="H369" s="107"/>
      <c r="I369" s="108"/>
      <c r="J369" s="108"/>
      <c r="K369" s="109"/>
      <c r="L369" s="109"/>
      <c r="M369" s="109"/>
      <c r="N369" s="109"/>
      <c r="O369" s="109"/>
      <c r="P369" s="109"/>
    </row>
    <row r="370" spans="1:16" s="7" customFormat="1" ht="13.2" x14ac:dyDescent="0.3">
      <c r="A370" s="49"/>
      <c r="B370" s="26"/>
      <c r="D370" s="9" t="s">
        <v>403</v>
      </c>
      <c r="E370" s="10">
        <f>SUM(E371:E373)</f>
        <v>9344970504</v>
      </c>
      <c r="F370" s="11">
        <f t="shared" si="7"/>
        <v>19.831241153625577</v>
      </c>
      <c r="G370" s="106"/>
      <c r="H370" s="107"/>
      <c r="I370" s="108"/>
      <c r="J370" s="108"/>
      <c r="K370" s="109"/>
      <c r="L370" s="109"/>
      <c r="M370" s="109"/>
      <c r="N370" s="109"/>
      <c r="O370" s="109"/>
      <c r="P370" s="109"/>
    </row>
    <row r="371" spans="1:16" s="7" customFormat="1" ht="13.2" x14ac:dyDescent="0.25">
      <c r="A371" s="49"/>
      <c r="B371" s="27">
        <v>4212010101</v>
      </c>
      <c r="C371" s="21"/>
      <c r="D371" s="16" t="s">
        <v>404</v>
      </c>
      <c r="E371" s="19">
        <v>8643897518</v>
      </c>
      <c r="F371" s="54">
        <f t="shared" si="7"/>
        <v>18.343473220521101</v>
      </c>
      <c r="G371" s="106"/>
      <c r="H371" s="107"/>
      <c r="I371" s="108"/>
      <c r="J371" s="108"/>
      <c r="K371" s="109"/>
      <c r="L371" s="109"/>
      <c r="M371" s="109"/>
      <c r="N371" s="109"/>
      <c r="O371" s="109"/>
      <c r="P371" s="109"/>
    </row>
    <row r="372" spans="1:16" s="7" customFormat="1" ht="13.2" x14ac:dyDescent="0.25">
      <c r="A372" s="49"/>
      <c r="B372" s="27">
        <v>4212010102</v>
      </c>
      <c r="C372" s="21"/>
      <c r="D372" s="16" t="s">
        <v>405</v>
      </c>
      <c r="E372" s="19">
        <v>417649668</v>
      </c>
      <c r="F372" s="54">
        <f t="shared" si="7"/>
        <v>0.88630684070050647</v>
      </c>
      <c r="G372" s="106"/>
      <c r="H372" s="107"/>
      <c r="I372" s="108"/>
      <c r="J372" s="108"/>
      <c r="K372" s="109"/>
      <c r="L372" s="109"/>
      <c r="M372" s="109"/>
      <c r="N372" s="109"/>
      <c r="O372" s="109"/>
      <c r="P372" s="109"/>
    </row>
    <row r="373" spans="1:16" s="7" customFormat="1" ht="13.2" x14ac:dyDescent="0.25">
      <c r="A373" s="49"/>
      <c r="B373" s="27">
        <v>4212010103</v>
      </c>
      <c r="C373" s="21"/>
      <c r="D373" s="16" t="s">
        <v>406</v>
      </c>
      <c r="E373" s="19">
        <v>283423318</v>
      </c>
      <c r="F373" s="54">
        <f t="shared" si="7"/>
        <v>0.60146109240396906</v>
      </c>
      <c r="G373" s="106"/>
      <c r="H373" s="107"/>
      <c r="I373" s="108"/>
      <c r="J373" s="108"/>
      <c r="K373" s="109"/>
      <c r="L373" s="109"/>
      <c r="M373" s="109"/>
      <c r="N373" s="109"/>
      <c r="O373" s="109"/>
      <c r="P373" s="109"/>
    </row>
    <row r="374" spans="1:16" s="85" customFormat="1" ht="13.2" x14ac:dyDescent="0.25">
      <c r="A374" s="80"/>
      <c r="B374" s="81">
        <v>4212010200</v>
      </c>
      <c r="C374" s="80"/>
      <c r="D374" s="82" t="s">
        <v>407</v>
      </c>
      <c r="E374" s="83">
        <v>2146261050</v>
      </c>
      <c r="F374" s="84">
        <f t="shared" si="7"/>
        <v>4.5546447089335445</v>
      </c>
      <c r="G374" s="117"/>
      <c r="H374" s="118"/>
      <c r="I374" s="119"/>
      <c r="J374" s="119"/>
      <c r="K374" s="120"/>
      <c r="L374" s="120"/>
      <c r="M374" s="120"/>
      <c r="N374" s="120"/>
      <c r="O374" s="120"/>
      <c r="P374" s="120"/>
    </row>
    <row r="375" spans="1:16" s="85" customFormat="1" ht="13.2" x14ac:dyDescent="0.25">
      <c r="A375" s="80"/>
      <c r="B375" s="81">
        <v>4212010300</v>
      </c>
      <c r="C375" s="80"/>
      <c r="D375" s="82" t="s">
        <v>408</v>
      </c>
      <c r="E375" s="83">
        <v>295062912</v>
      </c>
      <c r="F375" s="84">
        <f t="shared" si="7"/>
        <v>0.62616182264656206</v>
      </c>
      <c r="G375" s="117"/>
      <c r="H375" s="118"/>
      <c r="I375" s="119"/>
      <c r="J375" s="119"/>
      <c r="K375" s="120"/>
      <c r="L375" s="120"/>
      <c r="M375" s="120"/>
      <c r="N375" s="120"/>
      <c r="O375" s="120"/>
      <c r="P375" s="120"/>
    </row>
    <row r="376" spans="1:16" s="7" customFormat="1" ht="13.2" x14ac:dyDescent="0.3">
      <c r="A376" s="21"/>
      <c r="B376" s="26"/>
      <c r="D376" s="9" t="s">
        <v>409</v>
      </c>
      <c r="E376" s="10">
        <f>SUM(E377:E380)</f>
        <v>707920584</v>
      </c>
      <c r="F376" s="11">
        <f t="shared" si="7"/>
        <v>1.5022994254406961</v>
      </c>
      <c r="G376" s="106"/>
      <c r="H376" s="107"/>
      <c r="I376" s="108"/>
      <c r="J376" s="108"/>
      <c r="K376" s="109"/>
      <c r="L376" s="109"/>
      <c r="M376" s="109"/>
      <c r="N376" s="109"/>
      <c r="O376" s="109"/>
      <c r="P376" s="109"/>
    </row>
    <row r="377" spans="1:16" s="7" customFormat="1" ht="13.2" x14ac:dyDescent="0.25">
      <c r="A377" s="21"/>
      <c r="B377" s="27">
        <v>4212010401</v>
      </c>
      <c r="C377" s="21"/>
      <c r="D377" s="16" t="s">
        <v>410</v>
      </c>
      <c r="E377" s="19">
        <v>358669044</v>
      </c>
      <c r="F377" s="54">
        <f t="shared" si="7"/>
        <v>0.76114229604681727</v>
      </c>
      <c r="G377" s="106"/>
      <c r="H377" s="107"/>
      <c r="I377" s="108"/>
      <c r="J377" s="108"/>
      <c r="K377" s="109"/>
      <c r="L377" s="109"/>
      <c r="M377" s="109"/>
      <c r="N377" s="109"/>
      <c r="O377" s="109"/>
      <c r="P377" s="109"/>
    </row>
    <row r="378" spans="1:16" s="7" customFormat="1" ht="13.2" x14ac:dyDescent="0.25">
      <c r="A378" s="21"/>
      <c r="B378" s="27">
        <v>4212010402</v>
      </c>
      <c r="C378" s="21"/>
      <c r="D378" s="16" t="s">
        <v>411</v>
      </c>
      <c r="E378" s="19">
        <v>216076926</v>
      </c>
      <c r="F378" s="54">
        <f t="shared" si="7"/>
        <v>0.45854330149099298</v>
      </c>
      <c r="G378" s="106"/>
      <c r="H378" s="107"/>
      <c r="I378" s="108"/>
      <c r="J378" s="108"/>
      <c r="K378" s="109"/>
      <c r="L378" s="109"/>
      <c r="M378" s="109"/>
      <c r="N378" s="109"/>
      <c r="O378" s="109"/>
      <c r="P378" s="109"/>
    </row>
    <row r="379" spans="1:16" s="7" customFormat="1" ht="13.2" x14ac:dyDescent="0.25">
      <c r="A379" s="49"/>
      <c r="B379" s="27">
        <v>4212010403</v>
      </c>
      <c r="C379" s="21"/>
      <c r="D379" s="16" t="s">
        <v>412</v>
      </c>
      <c r="E379" s="19">
        <v>14996754</v>
      </c>
      <c r="F379" s="54">
        <f t="shared" si="7"/>
        <v>3.1825059797492006E-2</v>
      </c>
      <c r="G379" s="106"/>
      <c r="H379" s="107"/>
      <c r="I379" s="108"/>
      <c r="J379" s="108"/>
      <c r="K379" s="109"/>
      <c r="L379" s="109"/>
      <c r="M379" s="109"/>
      <c r="N379" s="109"/>
      <c r="O379" s="109"/>
      <c r="P379" s="109"/>
    </row>
    <row r="380" spans="1:16" s="7" customFormat="1" ht="13.2" x14ac:dyDescent="0.25">
      <c r="A380" s="49"/>
      <c r="B380" s="27">
        <v>4212010404</v>
      </c>
      <c r="C380" s="21"/>
      <c r="D380" s="16" t="s">
        <v>413</v>
      </c>
      <c r="E380" s="19">
        <v>118177860</v>
      </c>
      <c r="F380" s="54">
        <f t="shared" si="7"/>
        <v>0.25078876810539391</v>
      </c>
      <c r="G380" s="106"/>
      <c r="H380" s="107"/>
      <c r="I380" s="108"/>
      <c r="J380" s="108"/>
      <c r="K380" s="109"/>
      <c r="L380" s="109"/>
      <c r="M380" s="109"/>
      <c r="N380" s="109"/>
      <c r="O380" s="109"/>
      <c r="P380" s="109"/>
    </row>
    <row r="381" spans="1:16" s="7" customFormat="1" ht="24" x14ac:dyDescent="0.3">
      <c r="A381" s="49"/>
      <c r="B381" s="26"/>
      <c r="D381" s="9" t="s">
        <v>414</v>
      </c>
      <c r="E381" s="10">
        <f>SUM(E382)</f>
        <v>113663262</v>
      </c>
      <c r="F381" s="11">
        <f t="shared" si="7"/>
        <v>0.24120820478404864</v>
      </c>
      <c r="G381" s="106"/>
      <c r="H381" s="107"/>
      <c r="I381" s="108"/>
      <c r="J381" s="108"/>
      <c r="K381" s="109"/>
      <c r="L381" s="109"/>
      <c r="M381" s="109"/>
      <c r="N381" s="109"/>
      <c r="O381" s="109"/>
      <c r="P381" s="109"/>
    </row>
    <row r="382" spans="1:16" s="7" customFormat="1" ht="13.2" x14ac:dyDescent="0.25">
      <c r="A382" s="49"/>
      <c r="B382" s="27">
        <v>4212010501</v>
      </c>
      <c r="C382" s="21"/>
      <c r="D382" s="16" t="s">
        <v>415</v>
      </c>
      <c r="E382" s="19">
        <v>113663262</v>
      </c>
      <c r="F382" s="54">
        <f t="shared" si="7"/>
        <v>0.24120820478404864</v>
      </c>
      <c r="G382" s="106"/>
      <c r="H382" s="107"/>
      <c r="I382" s="108"/>
      <c r="J382" s="108"/>
      <c r="K382" s="109"/>
      <c r="L382" s="109"/>
      <c r="M382" s="109"/>
      <c r="N382" s="109"/>
      <c r="O382" s="109"/>
      <c r="P382" s="109"/>
    </row>
    <row r="383" spans="1:16" s="7" customFormat="1" ht="24" x14ac:dyDescent="0.25">
      <c r="A383" s="21"/>
      <c r="B383" s="27">
        <v>4212010600</v>
      </c>
      <c r="C383" s="21"/>
      <c r="D383" s="82" t="s">
        <v>416</v>
      </c>
      <c r="E383" s="83">
        <v>153795396</v>
      </c>
      <c r="F383" s="54">
        <f t="shared" si="7"/>
        <v>0.32637380557679097</v>
      </c>
      <c r="G383" s="106"/>
      <c r="H383" s="107"/>
      <c r="I383" s="108"/>
      <c r="J383" s="108"/>
      <c r="K383" s="109"/>
      <c r="L383" s="109"/>
      <c r="M383" s="109"/>
      <c r="N383" s="109"/>
      <c r="O383" s="109"/>
      <c r="P383" s="109"/>
    </row>
    <row r="384" spans="1:16" s="7" customFormat="1" ht="24" x14ac:dyDescent="0.25">
      <c r="A384" s="21"/>
      <c r="B384" s="27">
        <v>4212010700</v>
      </c>
      <c r="C384" s="21"/>
      <c r="D384" s="82" t="s">
        <v>417</v>
      </c>
      <c r="E384" s="83">
        <v>1352530158</v>
      </c>
      <c r="F384" s="54">
        <f t="shared" si="7"/>
        <v>2.8702446646961941</v>
      </c>
      <c r="G384" s="106"/>
      <c r="H384" s="107"/>
      <c r="I384" s="108"/>
      <c r="J384" s="108"/>
      <c r="K384" s="109"/>
      <c r="L384" s="109"/>
      <c r="M384" s="109"/>
      <c r="N384" s="109"/>
      <c r="O384" s="109"/>
      <c r="P384" s="109"/>
    </row>
    <row r="385" spans="1:16" s="7" customFormat="1" ht="13.2" x14ac:dyDescent="0.3">
      <c r="A385" s="21"/>
      <c r="B385" s="26"/>
      <c r="D385" s="9" t="s">
        <v>418</v>
      </c>
      <c r="E385" s="10">
        <f>SUM(E386:E387)</f>
        <v>4289131902</v>
      </c>
      <c r="F385" s="11">
        <f t="shared" si="7"/>
        <v>9.1020949773851463</v>
      </c>
      <c r="G385" s="106"/>
      <c r="H385" s="107"/>
      <c r="I385" s="108"/>
      <c r="J385" s="108"/>
      <c r="K385" s="109"/>
      <c r="L385" s="109"/>
      <c r="M385" s="109"/>
      <c r="N385" s="109"/>
      <c r="O385" s="109"/>
      <c r="P385" s="109"/>
    </row>
    <row r="386" spans="1:16" s="7" customFormat="1" ht="13.2" x14ac:dyDescent="0.25">
      <c r="A386" s="21"/>
      <c r="B386" s="27">
        <v>4212020100</v>
      </c>
      <c r="C386" s="21"/>
      <c r="D386" s="16" t="s">
        <v>419</v>
      </c>
      <c r="E386" s="19">
        <v>2139157974</v>
      </c>
      <c r="F386" s="54">
        <f t="shared" si="7"/>
        <v>4.5395710590993117</v>
      </c>
      <c r="G386" s="106"/>
      <c r="H386" s="107"/>
      <c r="I386" s="108"/>
      <c r="J386" s="108"/>
      <c r="K386" s="109"/>
      <c r="L386" s="109"/>
      <c r="M386" s="109"/>
      <c r="N386" s="109"/>
      <c r="O386" s="109"/>
      <c r="P386" s="109"/>
    </row>
    <row r="387" spans="1:16" s="7" customFormat="1" ht="34.200000000000003" x14ac:dyDescent="0.25">
      <c r="A387" s="21"/>
      <c r="B387" s="27">
        <v>4212020200</v>
      </c>
      <c r="C387" s="21"/>
      <c r="D387" s="16" t="s">
        <v>420</v>
      </c>
      <c r="E387" s="19">
        <v>2149973928</v>
      </c>
      <c r="F387" s="54">
        <f t="shared" si="7"/>
        <v>4.5625239182858346</v>
      </c>
      <c r="G387" s="106"/>
      <c r="H387" s="107"/>
      <c r="I387" s="108"/>
      <c r="J387" s="108"/>
      <c r="K387" s="109"/>
      <c r="L387" s="109"/>
      <c r="M387" s="109"/>
      <c r="N387" s="109"/>
      <c r="O387" s="109"/>
      <c r="P387" s="109"/>
    </row>
    <row r="388" spans="1:16" s="7" customFormat="1" ht="13.2" x14ac:dyDescent="0.3">
      <c r="A388" s="21"/>
      <c r="B388" s="26"/>
      <c r="D388" s="9" t="s">
        <v>421</v>
      </c>
      <c r="E388" s="10">
        <f>E389+E421+E423+E425+E442</f>
        <v>5353530618</v>
      </c>
      <c r="F388" s="11">
        <f t="shared" si="7"/>
        <v>11.36088729904847</v>
      </c>
      <c r="G388" s="106"/>
      <c r="H388" s="107"/>
      <c r="I388" s="108"/>
      <c r="J388" s="108"/>
      <c r="K388" s="109"/>
      <c r="L388" s="109"/>
      <c r="M388" s="109"/>
      <c r="N388" s="109"/>
      <c r="O388" s="109"/>
      <c r="P388" s="109"/>
    </row>
    <row r="389" spans="1:16" s="7" customFormat="1" ht="24" x14ac:dyDescent="0.3">
      <c r="A389" s="21"/>
      <c r="B389" s="26"/>
      <c r="D389" s="9" t="s">
        <v>422</v>
      </c>
      <c r="E389" s="10">
        <f>SUM(E390:E420)</f>
        <v>3513223775</v>
      </c>
      <c r="F389" s="11">
        <f t="shared" si="7"/>
        <v>7.4555171553354542</v>
      </c>
      <c r="G389" s="106"/>
      <c r="H389" s="107"/>
      <c r="I389" s="108"/>
      <c r="J389" s="108"/>
      <c r="K389" s="109"/>
      <c r="L389" s="109"/>
      <c r="M389" s="109"/>
      <c r="N389" s="109"/>
      <c r="O389" s="109"/>
      <c r="P389" s="109"/>
    </row>
    <row r="390" spans="1:16" s="7" customFormat="1" ht="13.2" x14ac:dyDescent="0.25">
      <c r="A390" s="21"/>
      <c r="B390" s="27">
        <v>4213010101</v>
      </c>
      <c r="C390" s="21"/>
      <c r="D390" s="39" t="s">
        <v>423</v>
      </c>
      <c r="E390" s="19">
        <v>311509538</v>
      </c>
      <c r="F390" s="54">
        <f t="shared" si="7"/>
        <v>0.6610636991404345</v>
      </c>
      <c r="G390" s="106"/>
      <c r="H390" s="107"/>
      <c r="I390" s="108"/>
      <c r="J390" s="108"/>
      <c r="K390" s="109"/>
      <c r="L390" s="109"/>
      <c r="M390" s="109"/>
      <c r="N390" s="109"/>
      <c r="O390" s="109"/>
      <c r="P390" s="109"/>
    </row>
    <row r="391" spans="1:16" s="7" customFormat="1" ht="13.2" x14ac:dyDescent="0.25">
      <c r="A391" s="21"/>
      <c r="B391" s="27">
        <v>4213010102</v>
      </c>
      <c r="C391" s="21"/>
      <c r="D391" s="39" t="s">
        <v>424</v>
      </c>
      <c r="E391" s="19">
        <v>249924120</v>
      </c>
      <c r="F391" s="54">
        <f t="shared" si="7"/>
        <v>0.53037144330270181</v>
      </c>
      <c r="G391" s="106"/>
      <c r="H391" s="107"/>
      <c r="I391" s="108"/>
      <c r="J391" s="108"/>
      <c r="K391" s="109"/>
      <c r="L391" s="109"/>
      <c r="M391" s="109"/>
      <c r="N391" s="109"/>
      <c r="O391" s="109"/>
      <c r="P391" s="109"/>
    </row>
    <row r="392" spans="1:16" s="7" customFormat="1" ht="13.2" x14ac:dyDescent="0.25">
      <c r="A392" s="21"/>
      <c r="B392" s="27">
        <v>4213010105</v>
      </c>
      <c r="C392" s="21"/>
      <c r="D392" s="39" t="s">
        <v>425</v>
      </c>
      <c r="E392" s="19">
        <v>66582552</v>
      </c>
      <c r="F392" s="54">
        <f t="shared" si="7"/>
        <v>0.1412968232238537</v>
      </c>
      <c r="G392" s="106"/>
      <c r="H392" s="107"/>
      <c r="I392" s="108"/>
      <c r="J392" s="108"/>
      <c r="K392" s="109"/>
      <c r="L392" s="109"/>
      <c r="M392" s="109"/>
      <c r="N392" s="109"/>
      <c r="O392" s="109"/>
      <c r="P392" s="109"/>
    </row>
    <row r="393" spans="1:16" s="7" customFormat="1" ht="13.2" x14ac:dyDescent="0.25">
      <c r="A393" s="21"/>
      <c r="B393" s="27">
        <v>4213010106</v>
      </c>
      <c r="C393" s="21"/>
      <c r="D393" s="39" t="s">
        <v>426</v>
      </c>
      <c r="E393" s="19">
        <v>26022000</v>
      </c>
      <c r="F393" s="54">
        <f t="shared" si="7"/>
        <v>5.5222063791293567E-2</v>
      </c>
      <c r="G393" s="106"/>
      <c r="H393" s="107"/>
      <c r="I393" s="108"/>
      <c r="J393" s="108"/>
      <c r="K393" s="109"/>
      <c r="L393" s="109"/>
      <c r="M393" s="109"/>
      <c r="N393" s="109"/>
      <c r="O393" s="109"/>
      <c r="P393" s="109"/>
    </row>
    <row r="394" spans="1:16" s="7" customFormat="1" ht="13.2" x14ac:dyDescent="0.25">
      <c r="A394" s="21"/>
      <c r="B394" s="27">
        <v>4213010107</v>
      </c>
      <c r="C394" s="21"/>
      <c r="D394" s="39" t="s">
        <v>427</v>
      </c>
      <c r="E394" s="19">
        <v>13157000</v>
      </c>
      <c r="F394" s="54">
        <f t="shared" si="7"/>
        <v>2.7920862858429384E-2</v>
      </c>
      <c r="G394" s="106"/>
      <c r="H394" s="107"/>
      <c r="I394" s="108"/>
      <c r="J394" s="108"/>
      <c r="K394" s="109"/>
      <c r="L394" s="109"/>
      <c r="M394" s="109"/>
      <c r="N394" s="109"/>
      <c r="O394" s="109"/>
      <c r="P394" s="109"/>
    </row>
    <row r="395" spans="1:16" s="7" customFormat="1" ht="13.2" x14ac:dyDescent="0.25">
      <c r="A395" s="21"/>
      <c r="B395" s="27">
        <v>4213010108</v>
      </c>
      <c r="C395" s="21"/>
      <c r="D395" s="39" t="s">
        <v>428</v>
      </c>
      <c r="E395" s="19">
        <v>1404685000</v>
      </c>
      <c r="F395" s="54">
        <f t="shared" si="7"/>
        <v>2.9809240133991701</v>
      </c>
      <c r="G395" s="106"/>
      <c r="H395" s="107"/>
      <c r="I395" s="108"/>
      <c r="J395" s="108"/>
      <c r="K395" s="109"/>
      <c r="L395" s="109"/>
      <c r="M395" s="109"/>
      <c r="N395" s="109"/>
      <c r="O395" s="109"/>
      <c r="P395" s="109"/>
    </row>
    <row r="396" spans="1:16" s="7" customFormat="1" ht="13.2" x14ac:dyDescent="0.25">
      <c r="A396" s="21"/>
      <c r="B396" s="27">
        <v>4213010110</v>
      </c>
      <c r="C396" s="21"/>
      <c r="D396" s="39" t="s">
        <v>429</v>
      </c>
      <c r="E396" s="19">
        <v>2916288</v>
      </c>
      <c r="F396" s="54">
        <f t="shared" si="7"/>
        <v>6.1887419095297798E-3</v>
      </c>
      <c r="G396" s="106"/>
      <c r="H396" s="107"/>
      <c r="I396" s="108"/>
      <c r="J396" s="108"/>
      <c r="K396" s="109"/>
      <c r="L396" s="109"/>
      <c r="M396" s="109"/>
      <c r="N396" s="109"/>
      <c r="O396" s="109"/>
      <c r="P396" s="109"/>
    </row>
    <row r="397" spans="1:16" s="7" customFormat="1" ht="13.2" x14ac:dyDescent="0.25">
      <c r="A397" s="21"/>
      <c r="B397" s="27">
        <v>4213010111</v>
      </c>
      <c r="C397" s="21"/>
      <c r="D397" s="39" t="s">
        <v>430</v>
      </c>
      <c r="E397" s="47">
        <v>18245622</v>
      </c>
      <c r="F397" s="32">
        <f t="shared" si="7"/>
        <v>3.8719579663201491E-2</v>
      </c>
      <c r="G397" s="106"/>
      <c r="H397" s="107"/>
      <c r="I397" s="108"/>
      <c r="J397" s="108"/>
      <c r="K397" s="109"/>
      <c r="L397" s="109"/>
      <c r="M397" s="109"/>
      <c r="N397" s="109"/>
      <c r="O397" s="109"/>
      <c r="P397" s="109"/>
    </row>
    <row r="398" spans="1:16" s="7" customFormat="1" ht="13.2" x14ac:dyDescent="0.25">
      <c r="A398" s="21"/>
      <c r="B398" s="27">
        <v>4213010113</v>
      </c>
      <c r="C398" s="21"/>
      <c r="D398" s="39" t="s">
        <v>431</v>
      </c>
      <c r="E398" s="47">
        <v>6905130</v>
      </c>
      <c r="F398" s="32">
        <f t="shared" si="7"/>
        <v>1.4653582712596069E-2</v>
      </c>
      <c r="G398" s="106"/>
      <c r="H398" s="107"/>
      <c r="I398" s="108"/>
      <c r="J398" s="108"/>
      <c r="K398" s="109"/>
      <c r="L398" s="109"/>
      <c r="M398" s="109"/>
      <c r="N398" s="109"/>
      <c r="O398" s="109"/>
      <c r="P398" s="109"/>
    </row>
    <row r="399" spans="1:16" s="7" customFormat="1" ht="13.2" x14ac:dyDescent="0.25">
      <c r="A399" s="21"/>
      <c r="B399" s="27">
        <v>4213010118</v>
      </c>
      <c r="C399" s="21"/>
      <c r="D399" s="39" t="s">
        <v>432</v>
      </c>
      <c r="E399" s="47">
        <v>3065586</v>
      </c>
      <c r="F399" s="32">
        <f t="shared" ref="F399:F462" si="8">E399*$F$9/$E$9</f>
        <v>6.505571656663457E-3</v>
      </c>
      <c r="G399" s="106"/>
      <c r="H399" s="107"/>
      <c r="I399" s="108"/>
      <c r="J399" s="108"/>
      <c r="K399" s="109"/>
      <c r="L399" s="109"/>
      <c r="M399" s="109"/>
      <c r="N399" s="109"/>
      <c r="O399" s="109"/>
      <c r="P399" s="109"/>
    </row>
    <row r="400" spans="1:16" s="7" customFormat="1" ht="13.2" x14ac:dyDescent="0.25">
      <c r="A400" s="21"/>
      <c r="B400" s="27">
        <v>4213010119</v>
      </c>
      <c r="C400" s="21"/>
      <c r="D400" s="39" t="s">
        <v>433</v>
      </c>
      <c r="E400" s="47">
        <v>2805066</v>
      </c>
      <c r="F400" s="32">
        <f t="shared" si="8"/>
        <v>5.9527143797858994E-3</v>
      </c>
      <c r="G400" s="106"/>
      <c r="H400" s="107"/>
      <c r="I400" s="108"/>
      <c r="J400" s="108"/>
      <c r="K400" s="109"/>
      <c r="L400" s="109"/>
      <c r="M400" s="109"/>
      <c r="N400" s="109"/>
      <c r="O400" s="109"/>
      <c r="P400" s="109"/>
    </row>
    <row r="401" spans="1:16" s="7" customFormat="1" ht="13.2" x14ac:dyDescent="0.25">
      <c r="A401" s="21"/>
      <c r="B401" s="50">
        <v>4213010325</v>
      </c>
      <c r="D401" s="86" t="s">
        <v>434</v>
      </c>
      <c r="E401" s="31">
        <v>817740</v>
      </c>
      <c r="F401" s="32">
        <f t="shared" si="8"/>
        <v>1.7353504897660594E-3</v>
      </c>
      <c r="G401" s="106"/>
      <c r="H401" s="107"/>
      <c r="I401" s="108"/>
      <c r="J401" s="108"/>
      <c r="K401" s="109"/>
      <c r="L401" s="109"/>
      <c r="M401" s="109"/>
      <c r="N401" s="109"/>
      <c r="O401" s="109"/>
      <c r="P401" s="109"/>
    </row>
    <row r="402" spans="1:16" s="7" customFormat="1" ht="13.2" x14ac:dyDescent="0.25">
      <c r="A402" s="21"/>
      <c r="B402" s="50">
        <v>4213010353</v>
      </c>
      <c r="D402" s="86" t="s">
        <v>435</v>
      </c>
      <c r="E402" s="31">
        <v>7085774</v>
      </c>
      <c r="F402" s="32">
        <f t="shared" si="8"/>
        <v>1.5036932743013195E-2</v>
      </c>
      <c r="G402" s="106"/>
      <c r="H402" s="107"/>
      <c r="I402" s="108"/>
      <c r="J402" s="108"/>
      <c r="K402" s="109"/>
      <c r="L402" s="109"/>
      <c r="M402" s="109"/>
      <c r="N402" s="109"/>
      <c r="O402" s="109"/>
      <c r="P402" s="109"/>
    </row>
    <row r="403" spans="1:16" s="7" customFormat="1" ht="13.2" x14ac:dyDescent="0.25">
      <c r="A403" s="21"/>
      <c r="B403" s="27">
        <v>4213010367</v>
      </c>
      <c r="C403" s="21"/>
      <c r="D403" s="39" t="s">
        <v>436</v>
      </c>
      <c r="E403" s="47">
        <v>36174213</v>
      </c>
      <c r="F403" s="32">
        <f t="shared" si="8"/>
        <v>7.6766378367759625E-2</v>
      </c>
      <c r="G403" s="106"/>
      <c r="H403" s="109"/>
      <c r="I403" s="108"/>
      <c r="J403" s="108"/>
      <c r="K403" s="109"/>
      <c r="L403" s="109"/>
      <c r="M403" s="109"/>
      <c r="N403" s="109"/>
      <c r="O403" s="109"/>
      <c r="P403" s="109"/>
    </row>
    <row r="404" spans="1:16" s="7" customFormat="1" ht="13.2" x14ac:dyDescent="0.25">
      <c r="A404" s="21"/>
      <c r="B404" s="69">
        <v>4213010412</v>
      </c>
      <c r="C404" s="70"/>
      <c r="D404" s="87" t="s">
        <v>437</v>
      </c>
      <c r="E404" s="31">
        <v>18391080</v>
      </c>
      <c r="F404" s="32">
        <f t="shared" si="8"/>
        <v>3.9028260431588011E-2</v>
      </c>
      <c r="G404" s="106"/>
      <c r="H404" s="107"/>
      <c r="I404" s="108"/>
      <c r="J404" s="108"/>
      <c r="K404" s="109"/>
      <c r="L404" s="109"/>
      <c r="M404" s="109"/>
      <c r="N404" s="109"/>
      <c r="O404" s="109"/>
      <c r="P404" s="109"/>
    </row>
    <row r="405" spans="1:16" s="7" customFormat="1" ht="13.2" x14ac:dyDescent="0.25">
      <c r="A405" s="21"/>
      <c r="B405" s="50">
        <v>4213010433</v>
      </c>
      <c r="D405" s="87" t="s">
        <v>438</v>
      </c>
      <c r="E405" s="31">
        <v>25350000</v>
      </c>
      <c r="F405" s="32">
        <f t="shared" si="8"/>
        <v>5.379599251054077E-2</v>
      </c>
      <c r="G405" s="106"/>
      <c r="H405" s="107"/>
      <c r="I405" s="108"/>
      <c r="J405" s="108"/>
      <c r="K405" s="109"/>
      <c r="L405" s="109"/>
      <c r="M405" s="109"/>
      <c r="N405" s="109"/>
      <c r="O405" s="109"/>
      <c r="P405" s="109"/>
    </row>
    <row r="406" spans="1:16" s="7" customFormat="1" ht="13.2" x14ac:dyDescent="0.25">
      <c r="A406" s="21"/>
      <c r="B406" s="50">
        <v>4213010438</v>
      </c>
      <c r="D406" s="87" t="s">
        <v>439</v>
      </c>
      <c r="E406" s="31">
        <v>45135</v>
      </c>
      <c r="F406" s="32">
        <f t="shared" si="8"/>
        <v>9.5782332227347438E-5</v>
      </c>
      <c r="G406" s="106"/>
      <c r="H406" s="107"/>
      <c r="I406" s="108"/>
      <c r="J406" s="108"/>
      <c r="K406" s="109"/>
      <c r="L406" s="109"/>
      <c r="M406" s="109"/>
      <c r="N406" s="109"/>
      <c r="O406" s="109"/>
      <c r="P406" s="109"/>
    </row>
    <row r="407" spans="1:16" s="7" customFormat="1" ht="13.2" x14ac:dyDescent="0.25">
      <c r="A407" s="21"/>
      <c r="B407" s="27">
        <v>4213010453</v>
      </c>
      <c r="C407" s="21"/>
      <c r="D407" s="39" t="s">
        <v>440</v>
      </c>
      <c r="E407" s="47">
        <v>99011239</v>
      </c>
      <c r="F407" s="32">
        <f t="shared" si="8"/>
        <v>0.21011470894293341</v>
      </c>
      <c r="G407" s="106"/>
      <c r="H407" s="107"/>
      <c r="I407" s="108"/>
      <c r="J407" s="108"/>
      <c r="K407" s="109"/>
      <c r="L407" s="109"/>
      <c r="M407" s="109"/>
      <c r="N407" s="109"/>
      <c r="O407" s="109"/>
      <c r="P407" s="109"/>
    </row>
    <row r="408" spans="1:16" s="7" customFormat="1" ht="13.2" x14ac:dyDescent="0.25">
      <c r="A408" s="21"/>
      <c r="B408" s="27">
        <v>4213010454</v>
      </c>
      <c r="C408" s="21"/>
      <c r="D408" s="39" t="s">
        <v>441</v>
      </c>
      <c r="E408" s="47">
        <v>99151032</v>
      </c>
      <c r="F408" s="32">
        <f t="shared" si="8"/>
        <v>0.21041136784553799</v>
      </c>
      <c r="G408" s="106"/>
      <c r="H408" s="107"/>
      <c r="I408" s="108"/>
      <c r="J408" s="108"/>
      <c r="K408" s="109"/>
      <c r="L408" s="109"/>
      <c r="M408" s="109"/>
      <c r="N408" s="109"/>
      <c r="O408" s="109"/>
      <c r="P408" s="109"/>
    </row>
    <row r="409" spans="1:16" s="7" customFormat="1" ht="13.2" x14ac:dyDescent="0.25">
      <c r="A409" s="21"/>
      <c r="B409" s="27">
        <v>4213010455</v>
      </c>
      <c r="C409" s="21"/>
      <c r="D409" s="39" t="s">
        <v>442</v>
      </c>
      <c r="E409" s="47">
        <v>98973446</v>
      </c>
      <c r="F409" s="32">
        <f t="shared" si="8"/>
        <v>0.21003450728830023</v>
      </c>
      <c r="G409" s="106"/>
      <c r="H409" s="107"/>
      <c r="I409" s="108"/>
      <c r="J409" s="108"/>
      <c r="K409" s="109"/>
      <c r="L409" s="109"/>
      <c r="M409" s="109"/>
      <c r="N409" s="109"/>
      <c r="O409" s="109"/>
      <c r="P409" s="109"/>
    </row>
    <row r="410" spans="1:16" s="7" customFormat="1" ht="13.2" x14ac:dyDescent="0.25">
      <c r="A410" s="21"/>
      <c r="B410" s="27">
        <v>4213010456</v>
      </c>
      <c r="C410" s="21"/>
      <c r="D410" s="39" t="s">
        <v>443</v>
      </c>
      <c r="E410" s="47">
        <v>122171575</v>
      </c>
      <c r="F410" s="32">
        <f t="shared" si="8"/>
        <v>0.25926395004737551</v>
      </c>
      <c r="G410" s="106"/>
      <c r="H410" s="107"/>
      <c r="I410" s="108"/>
      <c r="J410" s="108"/>
      <c r="K410" s="109"/>
      <c r="L410" s="109"/>
      <c r="M410" s="109"/>
      <c r="N410" s="109"/>
      <c r="O410" s="109"/>
      <c r="P410" s="109"/>
    </row>
    <row r="411" spans="1:16" s="7" customFormat="1" ht="13.2" x14ac:dyDescent="0.25">
      <c r="A411" s="21"/>
      <c r="B411" s="27">
        <v>4213010457</v>
      </c>
      <c r="C411" s="21"/>
      <c r="D411" s="39" t="s">
        <v>444</v>
      </c>
      <c r="E411" s="47">
        <v>98741129</v>
      </c>
      <c r="F411" s="32">
        <f t="shared" si="8"/>
        <v>0.20954150044048678</v>
      </c>
      <c r="G411" s="106"/>
      <c r="H411" s="107"/>
      <c r="I411" s="108"/>
      <c r="J411" s="108"/>
      <c r="K411" s="109"/>
      <c r="L411" s="109"/>
      <c r="M411" s="109"/>
      <c r="N411" s="109"/>
      <c r="O411" s="109"/>
      <c r="P411" s="109"/>
    </row>
    <row r="412" spans="1:16" s="7" customFormat="1" ht="13.2" x14ac:dyDescent="0.25">
      <c r="A412" s="21"/>
      <c r="B412" s="27">
        <v>4213010458</v>
      </c>
      <c r="C412" s="21"/>
      <c r="D412" s="39" t="s">
        <v>445</v>
      </c>
      <c r="E412" s="47">
        <v>140632041</v>
      </c>
      <c r="F412" s="32">
        <f t="shared" si="8"/>
        <v>0.298439456582961</v>
      </c>
      <c r="G412" s="106"/>
      <c r="H412" s="107"/>
      <c r="I412" s="108"/>
      <c r="J412" s="108"/>
      <c r="K412" s="109"/>
      <c r="L412" s="109"/>
      <c r="M412" s="109"/>
      <c r="N412" s="109"/>
      <c r="O412" s="109"/>
      <c r="P412" s="109"/>
    </row>
    <row r="413" spans="1:16" s="7" customFormat="1" ht="13.2" x14ac:dyDescent="0.25">
      <c r="A413" s="21"/>
      <c r="B413" s="27">
        <v>4213010460</v>
      </c>
      <c r="C413" s="21"/>
      <c r="D413" s="39" t="s">
        <v>446</v>
      </c>
      <c r="E413" s="47">
        <v>99396932</v>
      </c>
      <c r="F413" s="32">
        <f t="shared" si="8"/>
        <v>0.21093319958353965</v>
      </c>
      <c r="G413" s="106"/>
      <c r="H413" s="107"/>
      <c r="I413" s="108"/>
      <c r="J413" s="108"/>
      <c r="K413" s="109"/>
      <c r="L413" s="109"/>
      <c r="M413" s="109"/>
      <c r="N413" s="109"/>
      <c r="O413" s="109"/>
      <c r="P413" s="109"/>
    </row>
    <row r="414" spans="1:16" s="7" customFormat="1" ht="13.2" x14ac:dyDescent="0.25">
      <c r="A414" s="21"/>
      <c r="B414" s="27">
        <v>4213010462</v>
      </c>
      <c r="C414" s="21"/>
      <c r="D414" s="39" t="s">
        <v>447</v>
      </c>
      <c r="E414" s="47">
        <v>98336842</v>
      </c>
      <c r="F414" s="32">
        <f t="shared" si="8"/>
        <v>0.20868355091685328</v>
      </c>
      <c r="G414" s="106"/>
      <c r="H414" s="107"/>
      <c r="I414" s="108"/>
      <c r="J414" s="108"/>
      <c r="K414" s="109"/>
      <c r="L414" s="109"/>
      <c r="M414" s="109"/>
      <c r="N414" s="109"/>
      <c r="O414" s="109"/>
      <c r="P414" s="109"/>
    </row>
    <row r="415" spans="1:16" s="7" customFormat="1" ht="13.2" x14ac:dyDescent="0.25">
      <c r="A415" s="21"/>
      <c r="B415" s="27">
        <v>4213010463</v>
      </c>
      <c r="C415" s="21"/>
      <c r="D415" s="39" t="s">
        <v>448</v>
      </c>
      <c r="E415" s="47">
        <v>116592237</v>
      </c>
      <c r="F415" s="32">
        <f t="shared" si="8"/>
        <v>0.24742387015539227</v>
      </c>
      <c r="G415" s="106"/>
      <c r="H415" s="107"/>
      <c r="I415" s="108"/>
      <c r="J415" s="108"/>
      <c r="K415" s="109"/>
      <c r="L415" s="109"/>
      <c r="M415" s="109"/>
      <c r="N415" s="109"/>
      <c r="O415" s="109"/>
      <c r="P415" s="109"/>
    </row>
    <row r="416" spans="1:16" s="7" customFormat="1" ht="13.2" x14ac:dyDescent="0.25">
      <c r="A416" s="21"/>
      <c r="B416" s="62">
        <v>4213010484</v>
      </c>
      <c r="D416" s="39" t="s">
        <v>449</v>
      </c>
      <c r="E416" s="31">
        <v>100135942</v>
      </c>
      <c r="F416" s="32">
        <f t="shared" si="8"/>
        <v>0.21250147478769013</v>
      </c>
      <c r="G416" s="106"/>
      <c r="H416" s="107"/>
      <c r="I416" s="108"/>
      <c r="J416" s="108"/>
      <c r="K416" s="109"/>
      <c r="L416" s="109"/>
      <c r="M416" s="109"/>
      <c r="N416" s="109"/>
      <c r="O416" s="109"/>
      <c r="P416" s="109"/>
    </row>
    <row r="417" spans="1:16" s="7" customFormat="1" ht="13.2" x14ac:dyDescent="0.25">
      <c r="A417" s="21"/>
      <c r="B417" s="62">
        <v>4213010485</v>
      </c>
      <c r="D417" s="39" t="s">
        <v>450</v>
      </c>
      <c r="E417" s="31">
        <v>136632806</v>
      </c>
      <c r="F417" s="32">
        <f t="shared" si="8"/>
        <v>0.28995256048403034</v>
      </c>
      <c r="G417" s="106"/>
      <c r="H417" s="107"/>
      <c r="I417" s="108"/>
      <c r="J417" s="108"/>
      <c r="K417" s="109"/>
      <c r="L417" s="109"/>
      <c r="M417" s="109"/>
      <c r="N417" s="109"/>
      <c r="O417" s="109"/>
      <c r="P417" s="109"/>
    </row>
    <row r="418" spans="1:16" s="7" customFormat="1" ht="13.2" x14ac:dyDescent="0.25">
      <c r="A418" s="21"/>
      <c r="B418" s="62">
        <v>4213010486</v>
      </c>
      <c r="D418" s="39" t="s">
        <v>451</v>
      </c>
      <c r="E418" s="31">
        <v>99590331</v>
      </c>
      <c r="F418" s="32">
        <f t="shared" si="8"/>
        <v>0.21134361738060262</v>
      </c>
      <c r="G418" s="106"/>
      <c r="H418" s="107"/>
      <c r="I418" s="108"/>
      <c r="J418" s="108"/>
      <c r="K418" s="109"/>
      <c r="L418" s="109"/>
      <c r="M418" s="109"/>
      <c r="N418" s="109"/>
      <c r="O418" s="109"/>
      <c r="P418" s="109"/>
    </row>
    <row r="419" spans="1:16" s="7" customFormat="1" ht="13.2" x14ac:dyDescent="0.25">
      <c r="A419" s="21"/>
      <c r="B419" s="88">
        <v>4213010488</v>
      </c>
      <c r="C419" s="89"/>
      <c r="D419" s="39" t="s">
        <v>452</v>
      </c>
      <c r="E419" s="31">
        <v>9176379</v>
      </c>
      <c r="F419" s="32">
        <f t="shared" si="8"/>
        <v>1.9473468085123614E-2</v>
      </c>
      <c r="G419" s="106"/>
      <c r="H419" s="107"/>
      <c r="I419" s="108"/>
      <c r="J419" s="108"/>
      <c r="K419" s="109"/>
      <c r="L419" s="109"/>
      <c r="M419" s="109"/>
      <c r="N419" s="109"/>
      <c r="O419" s="109"/>
      <c r="P419" s="109"/>
    </row>
    <row r="420" spans="1:16" s="7" customFormat="1" ht="13.2" x14ac:dyDescent="0.25">
      <c r="A420" s="21"/>
      <c r="B420" s="88">
        <v>4213010501</v>
      </c>
      <c r="C420" s="89"/>
      <c r="D420" s="39" t="s">
        <v>453</v>
      </c>
      <c r="E420" s="31">
        <v>1000000</v>
      </c>
      <c r="F420" s="32">
        <f t="shared" si="8"/>
        <v>2.1221298820726141E-3</v>
      </c>
      <c r="G420" s="106"/>
      <c r="H420" s="107"/>
      <c r="I420" s="108"/>
      <c r="J420" s="108"/>
      <c r="K420" s="109"/>
      <c r="L420" s="109"/>
      <c r="M420" s="109"/>
      <c r="N420" s="109"/>
      <c r="O420" s="109"/>
      <c r="P420" s="109"/>
    </row>
    <row r="421" spans="1:16" s="7" customFormat="1" ht="24" x14ac:dyDescent="0.3">
      <c r="A421" s="21"/>
      <c r="B421" s="26"/>
      <c r="D421" s="9" t="s">
        <v>454</v>
      </c>
      <c r="E421" s="10">
        <f>SUM(E422:E422)</f>
        <v>1620209041</v>
      </c>
      <c r="F421" s="11">
        <f t="shared" si="8"/>
        <v>3.438294021110313</v>
      </c>
      <c r="G421" s="106"/>
      <c r="H421" s="107"/>
      <c r="I421" s="108"/>
      <c r="J421" s="108"/>
      <c r="K421" s="109"/>
      <c r="L421" s="109"/>
      <c r="M421" s="109"/>
      <c r="N421" s="109"/>
      <c r="O421" s="109"/>
      <c r="P421" s="109"/>
    </row>
    <row r="422" spans="1:16" s="7" customFormat="1" ht="13.2" x14ac:dyDescent="0.25">
      <c r="A422" s="21"/>
      <c r="B422" s="27">
        <v>4213020217</v>
      </c>
      <c r="C422" s="21"/>
      <c r="D422" s="39" t="s">
        <v>457</v>
      </c>
      <c r="E422" s="47">
        <v>1620209041</v>
      </c>
      <c r="F422" s="32">
        <f t="shared" si="8"/>
        <v>3.438294021110313</v>
      </c>
      <c r="G422" s="106"/>
      <c r="H422" s="107"/>
      <c r="I422" s="108"/>
      <c r="J422" s="108"/>
      <c r="K422" s="109"/>
      <c r="L422" s="109"/>
      <c r="M422" s="109"/>
      <c r="N422" s="109"/>
      <c r="O422" s="109"/>
      <c r="P422" s="109"/>
    </row>
    <row r="423" spans="1:16" s="7" customFormat="1" ht="24" x14ac:dyDescent="0.3">
      <c r="A423" s="21"/>
      <c r="B423" s="26"/>
      <c r="D423" s="9" t="s">
        <v>458</v>
      </c>
      <c r="E423" s="10">
        <f>SUM(E424:E424)</f>
        <v>42120915</v>
      </c>
      <c r="F423" s="11">
        <f t="shared" si="8"/>
        <v>8.9386052381740605E-2</v>
      </c>
      <c r="G423" s="106"/>
      <c r="H423" s="107"/>
      <c r="I423" s="108"/>
      <c r="J423" s="108"/>
      <c r="K423" s="109"/>
      <c r="L423" s="109"/>
      <c r="M423" s="109"/>
      <c r="N423" s="109"/>
      <c r="O423" s="109"/>
      <c r="P423" s="109"/>
    </row>
    <row r="424" spans="1:16" s="7" customFormat="1" ht="13.2" x14ac:dyDescent="0.25">
      <c r="A424" s="21"/>
      <c r="B424" s="27">
        <v>4213030321</v>
      </c>
      <c r="C424" s="21"/>
      <c r="D424" s="16" t="s">
        <v>459</v>
      </c>
      <c r="E424" s="19">
        <v>42120915</v>
      </c>
      <c r="F424" s="54">
        <f t="shared" si="8"/>
        <v>8.9386052381740605E-2</v>
      </c>
      <c r="G424" s="106"/>
      <c r="H424" s="107"/>
      <c r="I424" s="108"/>
      <c r="J424" s="108"/>
      <c r="K424" s="109"/>
      <c r="L424" s="109"/>
      <c r="M424" s="109"/>
      <c r="N424" s="109"/>
      <c r="O424" s="109"/>
      <c r="P424" s="109"/>
    </row>
    <row r="425" spans="1:16" s="7" customFormat="1" ht="24" x14ac:dyDescent="0.3">
      <c r="A425" s="21"/>
      <c r="B425" s="26"/>
      <c r="D425" s="9" t="s">
        <v>460</v>
      </c>
      <c r="E425" s="10">
        <f>SUM(E426:E441)</f>
        <v>74270567</v>
      </c>
      <c r="F425" s="11">
        <f t="shared" si="8"/>
        <v>0.15761178958917618</v>
      </c>
      <c r="G425" s="106"/>
      <c r="H425" s="107"/>
      <c r="I425" s="108"/>
      <c r="J425" s="108"/>
      <c r="K425" s="109"/>
      <c r="L425" s="109"/>
      <c r="M425" s="109"/>
      <c r="N425" s="109"/>
      <c r="O425" s="109"/>
      <c r="P425" s="109"/>
    </row>
    <row r="426" spans="1:16" s="7" customFormat="1" ht="13.2" x14ac:dyDescent="0.3">
      <c r="A426" s="21"/>
      <c r="B426" s="22"/>
      <c r="C426" s="21"/>
      <c r="D426" s="39" t="s">
        <v>461</v>
      </c>
      <c r="E426" s="19">
        <v>0</v>
      </c>
      <c r="F426" s="54">
        <f t="shared" si="8"/>
        <v>0</v>
      </c>
      <c r="G426" s="106"/>
      <c r="H426" s="107"/>
      <c r="I426" s="108"/>
      <c r="J426" s="108"/>
      <c r="K426" s="109"/>
      <c r="L426" s="109"/>
      <c r="M426" s="109"/>
      <c r="N426" s="109"/>
      <c r="O426" s="109"/>
      <c r="P426" s="109"/>
    </row>
    <row r="427" spans="1:16" s="21" customFormat="1" ht="13.2" x14ac:dyDescent="0.25">
      <c r="B427" s="50">
        <v>4213050529</v>
      </c>
      <c r="C427" s="38"/>
      <c r="D427" s="39" t="s">
        <v>462</v>
      </c>
      <c r="E427" s="31">
        <v>8683319</v>
      </c>
      <c r="F427" s="32">
        <f t="shared" si="8"/>
        <v>1.842713072546889E-2</v>
      </c>
      <c r="G427" s="106"/>
      <c r="H427" s="107"/>
      <c r="I427" s="108"/>
      <c r="J427" s="108"/>
      <c r="K427" s="109"/>
      <c r="L427" s="109"/>
      <c r="M427" s="109"/>
      <c r="N427" s="109"/>
      <c r="O427" s="109"/>
      <c r="P427" s="109"/>
    </row>
    <row r="428" spans="1:16" s="21" customFormat="1" ht="13.2" x14ac:dyDescent="0.25">
      <c r="B428" s="50">
        <v>4213050531</v>
      </c>
      <c r="C428" s="38"/>
      <c r="D428" s="39" t="s">
        <v>463</v>
      </c>
      <c r="E428" s="31">
        <v>19972039</v>
      </c>
      <c r="F428" s="32">
        <f t="shared" si="8"/>
        <v>4.2383260767819647E-2</v>
      </c>
      <c r="G428" s="106"/>
      <c r="H428" s="107"/>
      <c r="I428" s="108"/>
      <c r="J428" s="108"/>
      <c r="K428" s="109"/>
      <c r="L428" s="109"/>
      <c r="M428" s="109"/>
      <c r="N428" s="109"/>
      <c r="O428" s="109"/>
      <c r="P428" s="109"/>
    </row>
    <row r="429" spans="1:16" s="21" customFormat="1" ht="13.2" x14ac:dyDescent="0.25">
      <c r="B429" s="50">
        <v>4213050536</v>
      </c>
      <c r="C429" s="38"/>
      <c r="D429" s="39" t="s">
        <v>464</v>
      </c>
      <c r="E429" s="31">
        <v>2909870</v>
      </c>
      <c r="F429" s="32">
        <f t="shared" si="8"/>
        <v>6.1751220799466378E-3</v>
      </c>
      <c r="G429" s="106"/>
      <c r="H429" s="107"/>
      <c r="I429" s="108"/>
      <c r="J429" s="108"/>
      <c r="K429" s="109"/>
      <c r="L429" s="109"/>
      <c r="M429" s="109"/>
      <c r="N429" s="109"/>
      <c r="O429" s="109"/>
      <c r="P429" s="109"/>
    </row>
    <row r="430" spans="1:16" s="21" customFormat="1" ht="13.2" x14ac:dyDescent="0.25">
      <c r="B430" s="50">
        <v>4213050539</v>
      </c>
      <c r="C430" s="38"/>
      <c r="D430" s="39" t="s">
        <v>465</v>
      </c>
      <c r="E430" s="31">
        <v>3300000</v>
      </c>
      <c r="F430" s="32">
        <f t="shared" si="8"/>
        <v>7.0030286108396268E-3</v>
      </c>
      <c r="G430" s="106"/>
      <c r="H430" s="107"/>
      <c r="I430" s="108"/>
      <c r="J430" s="108"/>
      <c r="K430" s="109"/>
      <c r="L430" s="109"/>
      <c r="M430" s="109"/>
      <c r="N430" s="109"/>
      <c r="O430" s="109"/>
      <c r="P430" s="109"/>
    </row>
    <row r="431" spans="1:16" s="21" customFormat="1" ht="13.2" x14ac:dyDescent="0.25">
      <c r="B431" s="50">
        <v>4213050551</v>
      </c>
      <c r="C431" s="38"/>
      <c r="D431" s="39" t="s">
        <v>466</v>
      </c>
      <c r="E431" s="31">
        <v>907686</v>
      </c>
      <c r="F431" s="32">
        <f t="shared" si="8"/>
        <v>1.9262275841389629E-3</v>
      </c>
      <c r="G431" s="106"/>
      <c r="H431" s="107"/>
      <c r="I431" s="108"/>
      <c r="J431" s="108"/>
      <c r="K431" s="109"/>
      <c r="L431" s="109"/>
      <c r="M431" s="109"/>
      <c r="N431" s="109"/>
      <c r="O431" s="109"/>
      <c r="P431" s="109"/>
    </row>
    <row r="432" spans="1:16" s="21" customFormat="1" ht="13.2" x14ac:dyDescent="0.25">
      <c r="B432" s="50">
        <v>4213050554</v>
      </c>
      <c r="C432" s="38"/>
      <c r="D432" s="39" t="s">
        <v>467</v>
      </c>
      <c r="E432" s="31">
        <v>1900000</v>
      </c>
      <c r="F432" s="32">
        <f t="shared" si="8"/>
        <v>4.0320467759379667E-3</v>
      </c>
      <c r="G432" s="106"/>
      <c r="H432" s="107"/>
      <c r="I432" s="108"/>
      <c r="J432" s="108"/>
      <c r="K432" s="109"/>
      <c r="L432" s="109"/>
      <c r="M432" s="109"/>
      <c r="N432" s="109"/>
      <c r="O432" s="109"/>
      <c r="P432" s="109"/>
    </row>
    <row r="433" spans="1:16" s="21" customFormat="1" ht="13.2" x14ac:dyDescent="0.25">
      <c r="B433" s="50">
        <v>4213050555</v>
      </c>
      <c r="C433" s="38"/>
      <c r="D433" s="39" t="s">
        <v>468</v>
      </c>
      <c r="E433" s="31">
        <v>1500000</v>
      </c>
      <c r="F433" s="32">
        <f t="shared" si="8"/>
        <v>3.1831948231089212E-3</v>
      </c>
      <c r="G433" s="106"/>
      <c r="H433" s="107"/>
      <c r="I433" s="108"/>
      <c r="J433" s="108"/>
      <c r="K433" s="109"/>
      <c r="L433" s="109"/>
      <c r="M433" s="109"/>
      <c r="N433" s="109"/>
      <c r="O433" s="109"/>
      <c r="P433" s="109"/>
    </row>
    <row r="434" spans="1:16" s="21" customFormat="1" ht="13.2" x14ac:dyDescent="0.25">
      <c r="B434" s="50">
        <v>4213050556</v>
      </c>
      <c r="C434" s="38"/>
      <c r="D434" s="39" t="s">
        <v>469</v>
      </c>
      <c r="E434" s="31">
        <v>500000</v>
      </c>
      <c r="F434" s="32">
        <f t="shared" si="8"/>
        <v>1.0610649410363071E-3</v>
      </c>
      <c r="G434" s="106"/>
      <c r="H434" s="107"/>
      <c r="I434" s="108"/>
      <c r="J434" s="108"/>
      <c r="K434" s="109"/>
      <c r="L434" s="109"/>
      <c r="M434" s="109"/>
      <c r="N434" s="109"/>
      <c r="O434" s="109"/>
      <c r="P434" s="109"/>
    </row>
    <row r="435" spans="1:16" s="21" customFormat="1" ht="13.2" x14ac:dyDescent="0.25">
      <c r="B435" s="50">
        <v>4213050557</v>
      </c>
      <c r="C435" s="38"/>
      <c r="D435" s="39" t="s">
        <v>470</v>
      </c>
      <c r="E435" s="31">
        <v>1544456</v>
      </c>
      <c r="F435" s="32">
        <f t="shared" si="8"/>
        <v>3.2775362291463414E-3</v>
      </c>
      <c r="G435" s="106"/>
      <c r="H435" s="107"/>
      <c r="I435" s="108"/>
      <c r="J435" s="108"/>
      <c r="K435" s="109"/>
      <c r="L435" s="109"/>
      <c r="M435" s="109"/>
      <c r="N435" s="109"/>
      <c r="O435" s="109"/>
      <c r="P435" s="109"/>
    </row>
    <row r="436" spans="1:16" s="21" customFormat="1" ht="13.2" x14ac:dyDescent="0.25">
      <c r="B436" s="50">
        <v>4213050558</v>
      </c>
      <c r="C436" s="38"/>
      <c r="D436" s="39" t="s">
        <v>471</v>
      </c>
      <c r="E436" s="31">
        <v>1200000</v>
      </c>
      <c r="F436" s="32">
        <f t="shared" si="8"/>
        <v>2.5465558584871371E-3</v>
      </c>
      <c r="G436" s="106"/>
      <c r="H436" s="107"/>
      <c r="I436" s="108"/>
      <c r="J436" s="108"/>
      <c r="K436" s="109"/>
      <c r="L436" s="109"/>
      <c r="M436" s="109"/>
      <c r="N436" s="109"/>
      <c r="O436" s="109"/>
      <c r="P436" s="109"/>
    </row>
    <row r="437" spans="1:16" s="21" customFormat="1" ht="13.2" x14ac:dyDescent="0.25">
      <c r="B437" s="50">
        <v>4213050559</v>
      </c>
      <c r="C437" s="38"/>
      <c r="D437" s="39" t="s">
        <v>472</v>
      </c>
      <c r="E437" s="31">
        <v>1700000</v>
      </c>
      <c r="F437" s="32">
        <f t="shared" si="8"/>
        <v>3.6076207995234442E-3</v>
      </c>
      <c r="G437" s="106"/>
      <c r="H437" s="107"/>
      <c r="I437" s="108"/>
      <c r="J437" s="108"/>
      <c r="K437" s="109"/>
      <c r="L437" s="109"/>
      <c r="M437" s="109"/>
      <c r="N437" s="109"/>
      <c r="O437" s="109"/>
      <c r="P437" s="109"/>
    </row>
    <row r="438" spans="1:16" s="21" customFormat="1" ht="13.2" x14ac:dyDescent="0.25">
      <c r="B438" s="50">
        <v>4213050560</v>
      </c>
      <c r="C438" s="38"/>
      <c r="D438" s="39" t="s">
        <v>473</v>
      </c>
      <c r="E438" s="31">
        <v>1292985</v>
      </c>
      <c r="F438" s="32">
        <f t="shared" si="8"/>
        <v>2.7438821055716591E-3</v>
      </c>
      <c r="G438" s="106"/>
      <c r="H438" s="107"/>
      <c r="I438" s="108"/>
      <c r="J438" s="108"/>
      <c r="K438" s="109"/>
      <c r="L438" s="109"/>
      <c r="M438" s="109"/>
      <c r="N438" s="109"/>
      <c r="O438" s="109"/>
      <c r="P438" s="109"/>
    </row>
    <row r="439" spans="1:16" s="21" customFormat="1" ht="13.2" x14ac:dyDescent="0.25">
      <c r="B439" s="50">
        <v>4213050561</v>
      </c>
      <c r="C439" s="38"/>
      <c r="D439" s="39" t="s">
        <v>474</v>
      </c>
      <c r="E439" s="31">
        <v>1495316</v>
      </c>
      <c r="F439" s="32">
        <f t="shared" si="8"/>
        <v>3.1732547667412932E-3</v>
      </c>
      <c r="G439" s="106"/>
      <c r="H439" s="107"/>
      <c r="I439" s="108"/>
      <c r="J439" s="108"/>
      <c r="K439" s="109"/>
      <c r="L439" s="109"/>
      <c r="M439" s="109"/>
      <c r="N439" s="109"/>
      <c r="O439" s="109"/>
      <c r="P439" s="109"/>
    </row>
    <row r="440" spans="1:16" s="21" customFormat="1" ht="13.2" x14ac:dyDescent="0.25">
      <c r="B440" s="50">
        <v>4213050562</v>
      </c>
      <c r="C440" s="38"/>
      <c r="D440" s="39" t="s">
        <v>475</v>
      </c>
      <c r="E440" s="31">
        <v>20364896</v>
      </c>
      <c r="F440" s="32">
        <f t="shared" si="8"/>
        <v>4.3216954346901051E-2</v>
      </c>
      <c r="G440" s="106"/>
      <c r="H440" s="107"/>
      <c r="I440" s="108"/>
      <c r="J440" s="108"/>
      <c r="K440" s="109"/>
      <c r="L440" s="109"/>
      <c r="M440" s="109"/>
      <c r="N440" s="109"/>
      <c r="O440" s="109"/>
      <c r="P440" s="109"/>
    </row>
    <row r="441" spans="1:16" s="21" customFormat="1" ht="13.2" x14ac:dyDescent="0.25">
      <c r="B441" s="62">
        <v>4213060610</v>
      </c>
      <c r="C441" s="76"/>
      <c r="D441" s="39" t="s">
        <v>476</v>
      </c>
      <c r="E441" s="31">
        <v>7000000</v>
      </c>
      <c r="F441" s="32">
        <f t="shared" si="8"/>
        <v>1.4854909174508298E-2</v>
      </c>
      <c r="G441" s="106"/>
      <c r="H441" s="107"/>
      <c r="I441" s="108"/>
      <c r="J441" s="108"/>
      <c r="K441" s="109"/>
      <c r="L441" s="109"/>
      <c r="M441" s="109"/>
      <c r="N441" s="109"/>
      <c r="O441" s="109"/>
      <c r="P441" s="109"/>
    </row>
    <row r="442" spans="1:16" s="7" customFormat="1" ht="24" x14ac:dyDescent="0.3">
      <c r="A442" s="21"/>
      <c r="B442" s="26"/>
      <c r="D442" s="9" t="s">
        <v>477</v>
      </c>
      <c r="E442" s="10">
        <f>SUM(E443:E448)</f>
        <v>103706320</v>
      </c>
      <c r="F442" s="11">
        <f>E442*$F$9/$E$9</f>
        <v>0.22007828063178478</v>
      </c>
      <c r="G442" s="106"/>
      <c r="H442" s="107"/>
      <c r="I442" s="108"/>
      <c r="J442" s="108"/>
      <c r="K442" s="109"/>
      <c r="L442" s="109"/>
      <c r="M442" s="109"/>
      <c r="N442" s="109"/>
      <c r="O442" s="109"/>
      <c r="P442" s="109"/>
    </row>
    <row r="443" spans="1:16" s="21" customFormat="1" ht="13.2" x14ac:dyDescent="0.25">
      <c r="B443" s="50">
        <v>4213101046</v>
      </c>
      <c r="C443" s="38"/>
      <c r="D443" s="39" t="s">
        <v>478</v>
      </c>
      <c r="E443" s="31">
        <v>1371622</v>
      </c>
      <c r="F443" s="32">
        <f t="shared" si="8"/>
        <v>2.9107600331082029E-3</v>
      </c>
      <c r="G443" s="106"/>
      <c r="H443" s="107"/>
      <c r="I443" s="108"/>
      <c r="J443" s="108"/>
      <c r="K443" s="109"/>
      <c r="L443" s="109"/>
      <c r="M443" s="109"/>
      <c r="N443" s="109"/>
      <c r="O443" s="109"/>
      <c r="P443" s="109"/>
    </row>
    <row r="444" spans="1:16" s="21" customFormat="1" ht="13.2" x14ac:dyDescent="0.25">
      <c r="B444" s="50">
        <v>4213101096</v>
      </c>
      <c r="C444" s="38"/>
      <c r="D444" s="39" t="s">
        <v>479</v>
      </c>
      <c r="E444" s="31">
        <v>1516800</v>
      </c>
      <c r="F444" s="32">
        <f t="shared" si="8"/>
        <v>3.2188466051277409E-3</v>
      </c>
      <c r="G444" s="106"/>
      <c r="H444" s="107"/>
      <c r="I444" s="108"/>
      <c r="J444" s="108"/>
      <c r="K444" s="109"/>
      <c r="L444" s="109"/>
      <c r="M444" s="109"/>
      <c r="N444" s="109"/>
      <c r="O444" s="109"/>
      <c r="P444" s="109"/>
    </row>
    <row r="445" spans="1:16" s="7" customFormat="1" ht="13.2" x14ac:dyDescent="0.25">
      <c r="A445" s="21"/>
      <c r="B445" s="27">
        <v>4213101097</v>
      </c>
      <c r="C445" s="21"/>
      <c r="D445" s="39" t="s">
        <v>480</v>
      </c>
      <c r="E445" s="47">
        <v>85360000</v>
      </c>
      <c r="F445" s="32">
        <f t="shared" si="8"/>
        <v>0.18114500673371833</v>
      </c>
      <c r="G445" s="106"/>
      <c r="H445" s="107"/>
      <c r="I445" s="108"/>
      <c r="J445" s="108"/>
      <c r="K445" s="109"/>
      <c r="L445" s="109"/>
      <c r="M445" s="109"/>
      <c r="N445" s="109"/>
      <c r="O445" s="109"/>
      <c r="P445" s="109"/>
    </row>
    <row r="446" spans="1:16" s="7" customFormat="1" ht="13.2" x14ac:dyDescent="0.25">
      <c r="A446" s="21"/>
      <c r="B446" s="27"/>
      <c r="C446" s="21"/>
      <c r="D446" s="39" t="s">
        <v>481</v>
      </c>
      <c r="E446" s="47">
        <v>0</v>
      </c>
      <c r="F446" s="32">
        <f t="shared" si="8"/>
        <v>0</v>
      </c>
      <c r="G446" s="106"/>
      <c r="H446" s="107"/>
      <c r="I446" s="108"/>
      <c r="J446" s="108"/>
      <c r="K446" s="109"/>
      <c r="L446" s="109"/>
      <c r="M446" s="109"/>
      <c r="N446" s="109"/>
      <c r="O446" s="109"/>
      <c r="P446" s="109"/>
    </row>
    <row r="447" spans="1:16" s="21" customFormat="1" ht="13.2" x14ac:dyDescent="0.25">
      <c r="B447" s="88">
        <v>4213020210</v>
      </c>
      <c r="C447" s="89"/>
      <c r="D447" s="39" t="s">
        <v>455</v>
      </c>
      <c r="E447" s="31">
        <v>12446950</v>
      </c>
      <c r="F447" s="32">
        <f t="shared" ref="F447:F448" si="9">E447*$F$9/$E$9</f>
        <v>2.6414044535663723E-2</v>
      </c>
      <c r="G447" s="106"/>
      <c r="H447" s="107"/>
      <c r="I447" s="108"/>
      <c r="J447" s="108"/>
      <c r="K447" s="109"/>
      <c r="L447" s="109"/>
      <c r="M447" s="109"/>
      <c r="N447" s="109"/>
      <c r="O447" s="109"/>
      <c r="P447" s="109"/>
    </row>
    <row r="448" spans="1:16" s="21" customFormat="1" ht="13.2" x14ac:dyDescent="0.25">
      <c r="B448" s="88">
        <v>4213020213</v>
      </c>
      <c r="C448" s="89"/>
      <c r="D448" s="39" t="s">
        <v>456</v>
      </c>
      <c r="E448" s="31">
        <v>3010948</v>
      </c>
      <c r="F448" s="32">
        <f t="shared" si="9"/>
        <v>6.3896227241667736E-3</v>
      </c>
      <c r="G448" s="106"/>
      <c r="H448" s="107"/>
      <c r="I448" s="108"/>
      <c r="J448" s="108"/>
      <c r="K448" s="109"/>
      <c r="L448" s="109"/>
      <c r="M448" s="109"/>
      <c r="N448" s="109"/>
      <c r="O448" s="109"/>
      <c r="P448" s="109"/>
    </row>
    <row r="449" spans="1:16" s="7" customFormat="1" ht="13.2" x14ac:dyDescent="0.3">
      <c r="A449" s="21"/>
      <c r="B449" s="26"/>
      <c r="D449" s="9" t="s">
        <v>482</v>
      </c>
      <c r="E449" s="10">
        <f>SUM(E450:E464)</f>
        <v>312820482</v>
      </c>
      <c r="F449" s="11">
        <f t="shared" si="8"/>
        <v>0.66384569257655834</v>
      </c>
      <c r="G449" s="106"/>
      <c r="H449" s="107"/>
      <c r="I449" s="108"/>
      <c r="J449" s="108"/>
      <c r="K449" s="109"/>
      <c r="L449" s="109"/>
      <c r="M449" s="109"/>
      <c r="N449" s="109"/>
      <c r="O449" s="109"/>
      <c r="P449" s="109"/>
    </row>
    <row r="450" spans="1:16" s="7" customFormat="1" ht="13.2" x14ac:dyDescent="0.25">
      <c r="A450" s="21"/>
      <c r="B450" s="27">
        <v>4214010300</v>
      </c>
      <c r="C450" s="21"/>
      <c r="D450" s="39" t="s">
        <v>483</v>
      </c>
      <c r="E450" s="47">
        <v>47460285</v>
      </c>
      <c r="F450" s="32">
        <f t="shared" si="8"/>
        <v>0.10071688901018265</v>
      </c>
      <c r="G450" s="106"/>
      <c r="H450" s="107"/>
      <c r="I450" s="108"/>
      <c r="J450" s="108"/>
      <c r="K450" s="109"/>
      <c r="L450" s="109"/>
      <c r="M450" s="109"/>
      <c r="N450" s="109"/>
      <c r="O450" s="109"/>
      <c r="P450" s="109"/>
    </row>
    <row r="451" spans="1:16" s="7" customFormat="1" ht="13.2" x14ac:dyDescent="0.25">
      <c r="A451" s="21"/>
      <c r="B451" s="27">
        <v>4214010350</v>
      </c>
      <c r="C451" s="21"/>
      <c r="D451" s="39" t="s">
        <v>484</v>
      </c>
      <c r="E451" s="47">
        <v>57073704</v>
      </c>
      <c r="F451" s="32">
        <f t="shared" si="8"/>
        <v>0.12111781273896728</v>
      </c>
      <c r="G451" s="106"/>
      <c r="H451" s="107"/>
      <c r="I451" s="108"/>
      <c r="J451" s="108"/>
      <c r="K451" s="109"/>
      <c r="L451" s="109"/>
      <c r="M451" s="109"/>
      <c r="N451" s="109"/>
      <c r="O451" s="109"/>
      <c r="P451" s="109"/>
    </row>
    <row r="452" spans="1:16" s="7" customFormat="1" ht="13.2" x14ac:dyDescent="0.25">
      <c r="A452" s="21"/>
      <c r="B452" s="27">
        <v>4214010400</v>
      </c>
      <c r="C452" s="21"/>
      <c r="D452" s="39" t="s">
        <v>485</v>
      </c>
      <c r="E452" s="47">
        <v>2088935</v>
      </c>
      <c r="F452" s="32">
        <f t="shared" si="8"/>
        <v>4.4329913852073563E-3</v>
      </c>
      <c r="G452" s="106"/>
      <c r="H452" s="107"/>
      <c r="I452" s="108"/>
      <c r="J452" s="108"/>
      <c r="K452" s="109"/>
      <c r="L452" s="109"/>
      <c r="M452" s="109"/>
      <c r="N452" s="109"/>
      <c r="O452" s="109"/>
      <c r="P452" s="109"/>
    </row>
    <row r="453" spans="1:16" s="7" customFormat="1" ht="13.2" x14ac:dyDescent="0.3">
      <c r="A453" s="21"/>
      <c r="B453" s="90"/>
      <c r="C453" s="91"/>
      <c r="D453" s="39" t="s">
        <v>486</v>
      </c>
      <c r="E453" s="31">
        <v>0</v>
      </c>
      <c r="F453" s="32">
        <f t="shared" si="8"/>
        <v>0</v>
      </c>
      <c r="G453" s="114"/>
      <c r="H453" s="115"/>
      <c r="I453" s="116"/>
      <c r="J453" s="116"/>
      <c r="K453" s="109"/>
      <c r="L453" s="109"/>
      <c r="M453" s="109"/>
      <c r="N453" s="109"/>
      <c r="O453" s="109"/>
      <c r="P453" s="109"/>
    </row>
    <row r="454" spans="1:16" s="7" customFormat="1" ht="13.2" x14ac:dyDescent="0.25">
      <c r="A454" s="21"/>
      <c r="B454" s="27">
        <v>4214010500</v>
      </c>
      <c r="C454" s="21"/>
      <c r="D454" s="39" t="s">
        <v>487</v>
      </c>
      <c r="E454" s="47">
        <v>256151</v>
      </c>
      <c r="F454" s="32">
        <f t="shared" si="8"/>
        <v>5.4358569142278217E-4</v>
      </c>
      <c r="G454" s="106"/>
      <c r="H454" s="107"/>
      <c r="I454" s="108"/>
      <c r="J454" s="108"/>
      <c r="K454" s="109"/>
      <c r="L454" s="109"/>
      <c r="M454" s="109"/>
      <c r="N454" s="109"/>
      <c r="O454" s="109"/>
      <c r="P454" s="109"/>
    </row>
    <row r="455" spans="1:16" s="7" customFormat="1" ht="13.2" x14ac:dyDescent="0.25">
      <c r="A455" s="21"/>
      <c r="B455" s="27">
        <v>4214010700</v>
      </c>
      <c r="C455" s="21"/>
      <c r="D455" s="39" t="s">
        <v>488</v>
      </c>
      <c r="E455" s="47">
        <v>13562759</v>
      </c>
      <c r="F455" s="32">
        <f t="shared" si="8"/>
        <v>2.8781936157249284E-2</v>
      </c>
      <c r="G455" s="106"/>
      <c r="H455" s="107"/>
      <c r="I455" s="108"/>
      <c r="J455" s="108"/>
      <c r="K455" s="109"/>
      <c r="L455" s="109"/>
      <c r="M455" s="109"/>
      <c r="N455" s="109"/>
      <c r="O455" s="109"/>
      <c r="P455" s="109"/>
    </row>
    <row r="456" spans="1:16" s="7" customFormat="1" ht="22.8" x14ac:dyDescent="0.3">
      <c r="A456" s="21"/>
      <c r="B456" s="92" t="s">
        <v>489</v>
      </c>
      <c r="C456" s="76"/>
      <c r="D456" s="39" t="s">
        <v>490</v>
      </c>
      <c r="E456" s="31">
        <v>0</v>
      </c>
      <c r="F456" s="32">
        <f t="shared" si="8"/>
        <v>0</v>
      </c>
      <c r="G456" s="106"/>
      <c r="H456" s="107"/>
      <c r="I456" s="108"/>
      <c r="J456" s="108"/>
      <c r="K456" s="109"/>
      <c r="L456" s="109"/>
      <c r="M456" s="109"/>
      <c r="N456" s="109"/>
      <c r="O456" s="109"/>
      <c r="P456" s="109"/>
    </row>
    <row r="457" spans="1:16" s="7" customFormat="1" ht="13.2" x14ac:dyDescent="0.25">
      <c r="A457" s="21"/>
      <c r="B457" s="46">
        <v>4214010802</v>
      </c>
      <c r="C457" s="42"/>
      <c r="D457" s="39" t="s">
        <v>491</v>
      </c>
      <c r="E457" s="31">
        <v>9268054</v>
      </c>
      <c r="F457" s="32">
        <f t="shared" si="8"/>
        <v>1.9668014342062619E-2</v>
      </c>
      <c r="G457" s="114"/>
      <c r="H457" s="115"/>
      <c r="I457" s="116"/>
      <c r="J457" s="116"/>
      <c r="K457" s="109"/>
      <c r="L457" s="109"/>
      <c r="M457" s="109"/>
      <c r="N457" s="109"/>
      <c r="O457" s="109"/>
      <c r="P457" s="109"/>
    </row>
    <row r="458" spans="1:16" s="7" customFormat="1" ht="13.2" x14ac:dyDescent="0.25">
      <c r="A458" s="21"/>
      <c r="B458" s="46">
        <v>4214010803</v>
      </c>
      <c r="C458" s="42"/>
      <c r="D458" s="39" t="s">
        <v>492</v>
      </c>
      <c r="E458" s="31">
        <v>9410163</v>
      </c>
      <c r="F458" s="32">
        <f t="shared" si="8"/>
        <v>1.9969588097474077E-2</v>
      </c>
      <c r="G458" s="114"/>
      <c r="H458" s="115"/>
      <c r="I458" s="116"/>
      <c r="J458" s="116"/>
      <c r="K458" s="109"/>
      <c r="L458" s="109"/>
      <c r="M458" s="109"/>
      <c r="N458" s="109"/>
      <c r="O458" s="109"/>
      <c r="P458" s="109"/>
    </row>
    <row r="459" spans="1:16" s="7" customFormat="1" ht="13.2" x14ac:dyDescent="0.25">
      <c r="A459" s="21"/>
      <c r="B459" s="46">
        <v>4214010804</v>
      </c>
      <c r="C459" s="42"/>
      <c r="D459" s="39" t="s">
        <v>493</v>
      </c>
      <c r="E459" s="31">
        <v>425729</v>
      </c>
      <c r="F459" s="32">
        <f t="shared" si="8"/>
        <v>9.0345223256489194E-4</v>
      </c>
      <c r="G459" s="114"/>
      <c r="H459" s="115"/>
      <c r="I459" s="116"/>
      <c r="J459" s="116"/>
      <c r="K459" s="109"/>
      <c r="L459" s="109"/>
      <c r="M459" s="109"/>
      <c r="N459" s="109"/>
      <c r="O459" s="109"/>
      <c r="P459" s="109"/>
    </row>
    <row r="460" spans="1:16" s="7" customFormat="1" ht="13.2" x14ac:dyDescent="0.25">
      <c r="A460" s="21"/>
      <c r="B460" s="93">
        <v>4214010900</v>
      </c>
      <c r="D460" s="39" t="s">
        <v>494</v>
      </c>
      <c r="E460" s="31">
        <v>37480409</v>
      </c>
      <c r="F460" s="32">
        <f t="shared" si="8"/>
        <v>7.9538295931203346E-2</v>
      </c>
      <c r="G460" s="106"/>
      <c r="H460" s="107"/>
      <c r="I460" s="108"/>
      <c r="J460" s="108"/>
      <c r="K460" s="109"/>
      <c r="L460" s="109"/>
      <c r="M460" s="109"/>
      <c r="N460" s="109"/>
      <c r="O460" s="109"/>
      <c r="P460" s="109"/>
    </row>
    <row r="461" spans="1:16" s="7" customFormat="1" ht="13.2" x14ac:dyDescent="0.25">
      <c r="A461" s="21"/>
      <c r="B461" s="93">
        <v>4214011000</v>
      </c>
      <c r="D461" s="39" t="s">
        <v>495</v>
      </c>
      <c r="E461" s="31">
        <v>36651253</v>
      </c>
      <c r="F461" s="32">
        <f t="shared" si="8"/>
        <v>7.7778719206703539E-2</v>
      </c>
      <c r="G461" s="106"/>
      <c r="H461" s="107"/>
      <c r="I461" s="108"/>
      <c r="J461" s="108"/>
      <c r="K461" s="109"/>
      <c r="L461" s="109"/>
      <c r="M461" s="109"/>
      <c r="N461" s="109"/>
      <c r="O461" s="109"/>
      <c r="P461" s="109"/>
    </row>
    <row r="462" spans="1:16" s="7" customFormat="1" ht="13.2" x14ac:dyDescent="0.25">
      <c r="A462" s="21"/>
      <c r="B462" s="93">
        <v>4214011400</v>
      </c>
      <c r="D462" s="39" t="s">
        <v>496</v>
      </c>
      <c r="E462" s="31">
        <v>1294810</v>
      </c>
      <c r="F462" s="32">
        <f t="shared" si="8"/>
        <v>2.7477549926064413E-3</v>
      </c>
      <c r="G462" s="106"/>
      <c r="H462" s="107"/>
      <c r="I462" s="108"/>
      <c r="J462" s="108"/>
      <c r="K462" s="109"/>
      <c r="L462" s="109"/>
      <c r="M462" s="109"/>
      <c r="N462" s="109"/>
      <c r="O462" s="109"/>
      <c r="P462" s="109"/>
    </row>
    <row r="463" spans="1:16" s="7" customFormat="1" ht="13.2" x14ac:dyDescent="0.25">
      <c r="A463" s="21"/>
      <c r="B463" s="27">
        <v>4214011500</v>
      </c>
      <c r="C463" s="21"/>
      <c r="D463" s="39" t="s">
        <v>497</v>
      </c>
      <c r="E463" s="47">
        <v>296381</v>
      </c>
      <c r="F463" s="32">
        <f t="shared" ref="F463:F475" si="10">E463*$F$9/$E$9</f>
        <v>6.2895897657856345E-4</v>
      </c>
      <c r="G463" s="106"/>
      <c r="H463" s="107"/>
      <c r="I463" s="108"/>
      <c r="J463" s="108"/>
      <c r="K463" s="109"/>
      <c r="L463" s="109"/>
      <c r="M463" s="109"/>
      <c r="N463" s="109"/>
      <c r="O463" s="109"/>
      <c r="P463" s="109"/>
    </row>
    <row r="464" spans="1:16" s="7" customFormat="1" ht="13.2" x14ac:dyDescent="0.25">
      <c r="A464" s="21"/>
      <c r="B464" s="27">
        <v>4214011600</v>
      </c>
      <c r="C464" s="21"/>
      <c r="D464" s="39" t="s">
        <v>498</v>
      </c>
      <c r="E464" s="47">
        <v>97551849</v>
      </c>
      <c r="F464" s="32">
        <f t="shared" si="10"/>
        <v>0.20701769381433546</v>
      </c>
      <c r="G464" s="106"/>
      <c r="H464" s="107"/>
      <c r="I464" s="108"/>
      <c r="J464" s="108"/>
      <c r="K464" s="109"/>
      <c r="L464" s="109"/>
      <c r="M464" s="109"/>
      <c r="N464" s="109"/>
      <c r="O464" s="109"/>
      <c r="P464" s="109"/>
    </row>
    <row r="465" spans="1:16" s="7" customFormat="1" ht="13.2" x14ac:dyDescent="0.3">
      <c r="A465" s="21"/>
      <c r="B465" s="26"/>
      <c r="D465" s="9" t="s">
        <v>499</v>
      </c>
      <c r="E465" s="10">
        <f>SUM(E466:E473)</f>
        <v>9467638</v>
      </c>
      <c r="F465" s="11">
        <f t="shared" si="10"/>
        <v>2.00915575124462E-2</v>
      </c>
      <c r="G465" s="106"/>
      <c r="H465" s="107"/>
      <c r="I465" s="108"/>
      <c r="J465" s="108"/>
      <c r="K465" s="109"/>
      <c r="L465" s="109"/>
      <c r="M465" s="109"/>
      <c r="N465" s="109"/>
      <c r="O465" s="109"/>
      <c r="P465" s="109"/>
    </row>
    <row r="466" spans="1:16" s="7" customFormat="1" ht="13.2" x14ac:dyDescent="0.25">
      <c r="A466" s="21"/>
      <c r="B466" s="27">
        <v>4399010100</v>
      </c>
      <c r="C466" s="21"/>
      <c r="D466" s="39" t="s">
        <v>500</v>
      </c>
      <c r="E466" s="47">
        <v>9</v>
      </c>
      <c r="F466" s="32">
        <f t="shared" si="10"/>
        <v>1.9099168938653528E-8</v>
      </c>
      <c r="G466" s="106"/>
      <c r="H466" s="107"/>
      <c r="I466" s="108"/>
      <c r="J466" s="108"/>
      <c r="K466" s="109"/>
      <c r="L466" s="109"/>
      <c r="M466" s="109"/>
      <c r="N466" s="109"/>
      <c r="O466" s="109"/>
      <c r="P466" s="109"/>
    </row>
    <row r="467" spans="1:16" s="7" customFormat="1" ht="13.2" x14ac:dyDescent="0.25">
      <c r="A467" s="21"/>
      <c r="B467" s="27">
        <v>4399010102</v>
      </c>
      <c r="C467" s="21"/>
      <c r="D467" s="39" t="s">
        <v>501</v>
      </c>
      <c r="E467" s="47">
        <v>135210</v>
      </c>
      <c r="F467" s="32">
        <f t="shared" si="10"/>
        <v>2.8693318135503815E-4</v>
      </c>
      <c r="G467" s="106"/>
      <c r="H467" s="107"/>
      <c r="I467" s="108"/>
      <c r="J467" s="108"/>
      <c r="K467" s="109"/>
      <c r="L467" s="109"/>
      <c r="M467" s="109"/>
      <c r="N467" s="109"/>
      <c r="O467" s="109"/>
      <c r="P467" s="109"/>
    </row>
    <row r="468" spans="1:16" s="7" customFormat="1" ht="13.2" x14ac:dyDescent="0.25">
      <c r="A468" s="21"/>
      <c r="B468" s="27">
        <v>4399010200</v>
      </c>
      <c r="C468" s="21"/>
      <c r="D468" s="39" t="s">
        <v>502</v>
      </c>
      <c r="E468" s="47">
        <v>4458</v>
      </c>
      <c r="F468" s="32">
        <f t="shared" si="10"/>
        <v>9.460455014279714E-6</v>
      </c>
      <c r="G468" s="106"/>
      <c r="H468" s="107"/>
      <c r="I468" s="108"/>
      <c r="J468" s="108"/>
      <c r="K468" s="109"/>
      <c r="L468" s="109"/>
      <c r="M468" s="109"/>
      <c r="N468" s="109"/>
      <c r="O468" s="109"/>
      <c r="P468" s="109"/>
    </row>
    <row r="469" spans="1:16" s="7" customFormat="1" ht="13.2" x14ac:dyDescent="0.25">
      <c r="A469" s="21"/>
      <c r="B469" s="46">
        <v>4399010300</v>
      </c>
      <c r="C469" s="42"/>
      <c r="D469" s="39" t="s">
        <v>385</v>
      </c>
      <c r="E469" s="31">
        <v>7313025</v>
      </c>
      <c r="F469" s="32">
        <f t="shared" si="10"/>
        <v>1.5519188880844078E-2</v>
      </c>
      <c r="G469" s="114"/>
      <c r="H469" s="115"/>
      <c r="I469" s="116"/>
      <c r="J469" s="116"/>
      <c r="K469" s="109"/>
      <c r="L469" s="109"/>
      <c r="M469" s="109"/>
      <c r="N469" s="109"/>
      <c r="O469" s="109"/>
      <c r="P469" s="109"/>
    </row>
    <row r="470" spans="1:16" s="7" customFormat="1" ht="13.2" x14ac:dyDescent="0.25">
      <c r="A470" s="21"/>
      <c r="B470" s="27">
        <v>4399010304</v>
      </c>
      <c r="C470" s="21"/>
      <c r="D470" s="39" t="s">
        <v>503</v>
      </c>
      <c r="E470" s="47">
        <v>100342</v>
      </c>
      <c r="F470" s="32">
        <f t="shared" si="10"/>
        <v>2.1293875662693024E-4</v>
      </c>
      <c r="G470" s="106"/>
      <c r="H470" s="107"/>
      <c r="I470" s="108"/>
      <c r="J470" s="108"/>
      <c r="K470" s="109"/>
      <c r="L470" s="109"/>
      <c r="M470" s="109"/>
      <c r="N470" s="109"/>
      <c r="O470" s="109"/>
      <c r="P470" s="109"/>
    </row>
    <row r="471" spans="1:16" s="7" customFormat="1" ht="13.2" x14ac:dyDescent="0.25">
      <c r="A471" s="21"/>
      <c r="B471" s="27">
        <v>4399010311</v>
      </c>
      <c r="C471" s="21"/>
      <c r="D471" s="39" t="s">
        <v>504</v>
      </c>
      <c r="E471" s="47">
        <v>1568301</v>
      </c>
      <c r="F471" s="32">
        <f t="shared" si="10"/>
        <v>3.3281384161843626E-3</v>
      </c>
      <c r="G471" s="106"/>
      <c r="H471" s="107"/>
      <c r="I471" s="108"/>
      <c r="J471" s="108"/>
      <c r="K471" s="109"/>
      <c r="L471" s="109"/>
      <c r="M471" s="109"/>
      <c r="N471" s="109"/>
      <c r="O471" s="109"/>
      <c r="P471" s="109"/>
    </row>
    <row r="472" spans="1:16" s="7" customFormat="1" ht="13.2" x14ac:dyDescent="0.25">
      <c r="A472" s="21"/>
      <c r="B472" s="27">
        <v>4399010318</v>
      </c>
      <c r="C472" s="21"/>
      <c r="D472" s="39" t="s">
        <v>505</v>
      </c>
      <c r="E472" s="47">
        <v>11055</v>
      </c>
      <c r="F472" s="32">
        <f t="shared" si="10"/>
        <v>2.3460145846312748E-5</v>
      </c>
      <c r="G472" s="106"/>
      <c r="H472" s="107"/>
      <c r="I472" s="108"/>
      <c r="J472" s="108"/>
      <c r="K472" s="109"/>
      <c r="L472" s="109"/>
      <c r="M472" s="109"/>
      <c r="N472" s="109"/>
      <c r="O472" s="109"/>
      <c r="P472" s="109"/>
    </row>
    <row r="473" spans="1:16" s="7" customFormat="1" ht="13.2" x14ac:dyDescent="0.25">
      <c r="A473" s="21"/>
      <c r="B473" s="27">
        <v>4399010320</v>
      </c>
      <c r="C473" s="21"/>
      <c r="D473" s="39" t="s">
        <v>506</v>
      </c>
      <c r="E473" s="47">
        <v>335238</v>
      </c>
      <c r="F473" s="32">
        <f t="shared" si="10"/>
        <v>7.1141857740625899E-4</v>
      </c>
      <c r="G473" s="106"/>
      <c r="H473" s="107"/>
      <c r="I473" s="108"/>
      <c r="J473" s="108"/>
      <c r="K473" s="109"/>
      <c r="L473" s="109"/>
      <c r="M473" s="109"/>
      <c r="N473" s="109"/>
      <c r="O473" s="109"/>
      <c r="P473" s="109"/>
    </row>
    <row r="474" spans="1:16" s="7" customFormat="1" ht="13.2" x14ac:dyDescent="0.3">
      <c r="A474" s="21"/>
      <c r="B474" s="26"/>
      <c r="D474" s="9" t="s">
        <v>507</v>
      </c>
      <c r="E474" s="10">
        <f>+E475</f>
        <v>4187600</v>
      </c>
      <c r="F474" s="11">
        <f t="shared" si="10"/>
        <v>8.8866310941672789E-3</v>
      </c>
      <c r="G474" s="106"/>
      <c r="H474" s="107"/>
      <c r="I474" s="108"/>
      <c r="J474" s="108"/>
      <c r="K474" s="109"/>
      <c r="L474" s="109"/>
      <c r="M474" s="109"/>
      <c r="N474" s="109"/>
      <c r="O474" s="109"/>
      <c r="P474" s="109"/>
    </row>
    <row r="475" spans="1:16" s="7" customFormat="1" ht="13.2" x14ac:dyDescent="0.3">
      <c r="A475" s="21"/>
      <c r="B475" s="22"/>
      <c r="C475" s="21"/>
      <c r="D475" s="16" t="s">
        <v>508</v>
      </c>
      <c r="E475" s="19">
        <v>4187600</v>
      </c>
      <c r="F475" s="54">
        <f t="shared" si="10"/>
        <v>8.8866310941672789E-3</v>
      </c>
      <c r="G475" s="106"/>
      <c r="H475" s="107"/>
      <c r="I475" s="108"/>
      <c r="J475" s="108"/>
      <c r="K475" s="109"/>
      <c r="L475" s="109"/>
      <c r="M475" s="109"/>
      <c r="N475" s="109"/>
      <c r="O475" s="109"/>
      <c r="P475" s="109"/>
    </row>
    <row r="476" spans="1:16" x14ac:dyDescent="0.3">
      <c r="E476" s="97"/>
      <c r="F476" s="98"/>
      <c r="G476" s="95"/>
    </row>
    <row r="477" spans="1:16" x14ac:dyDescent="0.3">
      <c r="E477" s="97"/>
      <c r="F477" s="99"/>
    </row>
    <row r="478" spans="1:16" x14ac:dyDescent="0.3">
      <c r="E478" s="99"/>
      <c r="F478" s="99"/>
    </row>
    <row r="479" spans="1:16" x14ac:dyDescent="0.3">
      <c r="E479" s="96"/>
      <c r="F479" s="21"/>
    </row>
    <row r="480" spans="1:16" x14ac:dyDescent="0.3">
      <c r="E480" s="96"/>
      <c r="F480" s="21"/>
    </row>
    <row r="481" spans="5:6" x14ac:dyDescent="0.3">
      <c r="E481" s="96"/>
      <c r="F481" s="21"/>
    </row>
  </sheetData>
  <mergeCells count="7">
    <mergeCell ref="F7:F8"/>
    <mergeCell ref="D2:F2"/>
    <mergeCell ref="D3:G3"/>
    <mergeCell ref="D4:F4"/>
    <mergeCell ref="D5:F5"/>
    <mergeCell ref="D7:D8"/>
    <mergeCell ref="E7:E8"/>
  </mergeCells>
  <conditionalFormatting sqref="C260:C261">
    <cfRule type="duplicateValues" dxfId="1" priority="2" stopIfTrue="1"/>
  </conditionalFormatting>
  <conditionalFormatting sqref="C263">
    <cfRule type="duplicateValues" dxfId="0" priority="1" stopIfTrue="1"/>
  </conditionalFormatting>
  <printOptions horizontalCentered="1"/>
  <pageMargins left="0.39370078740157483" right="0.39370078740157483" top="0.35433070866141736" bottom="0.35433070866141736" header="0.31496062992125984" footer="0.31496062992125984"/>
  <pageSetup scale="60" fitToHeight="6" orientation="portrait" r:id="rId1"/>
  <headerFooter>
    <oddFooter>&amp;C&amp;Pde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EADID </vt:lpstr>
      <vt:lpstr>'EADID '!Área_de_impresión</vt:lpstr>
      <vt:lpstr>'EADID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2023-08-10T07:45:54Z</cp:lastPrinted>
  <dcterms:created xsi:type="dcterms:W3CDTF">2023-08-10T06:07:47Z</dcterms:created>
  <dcterms:modified xsi:type="dcterms:W3CDTF">2023-08-10T22:58:25Z</dcterms:modified>
</cp:coreProperties>
</file>